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январь'!$A$1:$T$35</definedName>
  </definedNames>
  <calcPr calcId="152511"/>
</workbook>
</file>

<file path=xl/calcChain.xml><?xml version="1.0" encoding="utf-8"?>
<calcChain xmlns="http://schemas.openxmlformats.org/spreadsheetml/2006/main">
  <c r="Q37" i="2" l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S6" i="2"/>
  <c r="V6" i="2"/>
  <c r="R8" i="2"/>
  <c r="V8" i="2" s="1"/>
  <c r="S9" i="2"/>
  <c r="V9" i="2"/>
  <c r="S10" i="2"/>
  <c r="V10" i="2" s="1"/>
  <c r="S15" i="2"/>
  <c r="V15" i="2" s="1"/>
  <c r="S16" i="2"/>
  <c r="V16" i="2" s="1"/>
  <c r="S17" i="2"/>
  <c r="V17" i="2" s="1"/>
  <c r="S19" i="2"/>
  <c r="V19" i="2" s="1"/>
  <c r="S20" i="2"/>
  <c r="V20" i="2"/>
  <c r="S22" i="2"/>
  <c r="V22" i="2" s="1"/>
  <c r="S23" i="2"/>
  <c r="V23" i="2" s="1"/>
  <c r="S24" i="2"/>
  <c r="V24" i="2" s="1"/>
  <c r="S25" i="2"/>
  <c r="V25" i="2"/>
  <c r="R26" i="2"/>
  <c r="S26" i="2"/>
  <c r="U34" i="2"/>
  <c r="T34" i="2"/>
  <c r="V26" i="2" l="1"/>
  <c r="R34" i="2"/>
  <c r="S34" i="2"/>
  <c r="V34" i="2" l="1"/>
  <c r="W34" i="1"/>
  <c r="T24" i="1"/>
  <c r="T26" i="1"/>
  <c r="W26" i="1" s="1"/>
  <c r="S22" i="1"/>
  <c r="W22" i="1" s="1"/>
  <c r="S23" i="1"/>
  <c r="W23" i="1" s="1"/>
  <c r="S25" i="1"/>
  <c r="S34" i="1" s="1"/>
  <c r="W24" i="1"/>
  <c r="W25" i="1"/>
  <c r="W27" i="1"/>
  <c r="W28" i="1"/>
  <c r="W29" i="1"/>
  <c r="W30" i="1"/>
  <c r="W31" i="1"/>
  <c r="W32" i="1"/>
  <c r="W33" i="1"/>
  <c r="T6" i="1"/>
  <c r="W6" i="1"/>
  <c r="W8" i="1"/>
  <c r="T8" i="1"/>
  <c r="T9" i="1"/>
  <c r="W9" i="1" s="1"/>
  <c r="T10" i="1"/>
  <c r="W10" i="1" s="1"/>
  <c r="T15" i="1"/>
  <c r="W15" i="1" s="1"/>
  <c r="T16" i="1"/>
  <c r="W16" i="1" s="1"/>
  <c r="T17" i="1"/>
  <c r="T19" i="1"/>
  <c r="T20" i="1"/>
  <c r="W17" i="1"/>
  <c r="W19" i="1"/>
  <c r="W20" i="1"/>
  <c r="U34" i="1"/>
  <c r="V34" i="1"/>
  <c r="T34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/>
  <c r="V34" i="6"/>
</calcChain>
</file>

<file path=xl/sharedStrings.xml><?xml version="1.0" encoding="utf-8"?>
<sst xmlns="http://schemas.openxmlformats.org/spreadsheetml/2006/main" count="288" uniqueCount="80">
  <si>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</si>
  <si>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</si>
  <si>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</si>
  <si>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</si>
  <si>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</si>
  <si>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</si>
  <si>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</si>
  <si>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</si>
  <si>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</si>
  <si>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</si>
  <si>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</si>
  <si>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</si>
  <si>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</si>
  <si>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</si>
  <si>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</si>
  <si>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</si>
  <si>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</si>
  <si>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</si>
  <si>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</si>
  <si>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</si>
  <si>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</si>
  <si>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</si>
  <si>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</si>
  <si>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</si>
  <si>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</si>
  <si>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</si>
  <si>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</si>
  <si>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Атамов М. А</t>
  </si>
  <si>
    <t>Венгуро Д. А.</t>
  </si>
  <si>
    <t>Гвоздев М. В.</t>
  </si>
  <si>
    <t>Зейля С.С.</t>
  </si>
  <si>
    <t>Денисов Н.Е.</t>
  </si>
  <si>
    <t>Гришанов О. И.</t>
  </si>
  <si>
    <t>Казанцев В.Е.</t>
  </si>
  <si>
    <t>Кимстачев М.Д.</t>
  </si>
  <si>
    <t>Логинов Т.И.</t>
  </si>
  <si>
    <t>Малахов И.С</t>
  </si>
  <si>
    <t>Микулин Е.Е.</t>
  </si>
  <si>
    <t>Музафаров В.С.</t>
  </si>
  <si>
    <t>Носовец И.С.</t>
  </si>
  <si>
    <t>Паньков Г.А.</t>
  </si>
  <si>
    <t>Пахомов З.А.</t>
  </si>
  <si>
    <t>Семёнов В.И.</t>
  </si>
  <si>
    <t>Стаин Д.М.</t>
  </si>
  <si>
    <t>Сысоев Н.Ю.</t>
  </si>
  <si>
    <t>Устимкин Д.Ф.</t>
  </si>
  <si>
    <t>Химичев С.О.</t>
  </si>
  <si>
    <t>Чуфистов Р.А</t>
  </si>
  <si>
    <t>Староста Гвоздев М.В.</t>
  </si>
  <si>
    <t>Кл.руководитель Суркова Е.В.</t>
  </si>
  <si>
    <t xml:space="preserve">Иностранные языки </t>
  </si>
  <si>
    <t xml:space="preserve">Физическая культура </t>
  </si>
  <si>
    <t>Психология в ПД</t>
  </si>
  <si>
    <t>Экология в ПД</t>
  </si>
  <si>
    <t>Русский язык и культура речи</t>
  </si>
  <si>
    <t>ИТвПД</t>
  </si>
  <si>
    <t>Основы эфекктивного поведения на рынке труда</t>
  </si>
  <si>
    <t>Основы экономики отросли и правовое обеспечение ПД</t>
  </si>
  <si>
    <t>ПМ.02</t>
  </si>
  <si>
    <t>МДК02.01 Технологическое обслуж-ие промышленного оборудования</t>
  </si>
  <si>
    <t>МДК03.01 Организация ремонтных работ попромышленному оборудованию</t>
  </si>
  <si>
    <t>МДК03.02 Организация ремонтных работ попромышленному оборудованию</t>
  </si>
  <si>
    <t>МДК03.03 Организация ремонтных работ попромышленному оборудованию</t>
  </si>
  <si>
    <t>Классный час"Разговоры о важном"</t>
  </si>
  <si>
    <t>Суркова Е.В. /Глазырина</t>
  </si>
  <si>
    <t>Буцыкин В.К.</t>
  </si>
  <si>
    <t>Сидоренко П.С.</t>
  </si>
  <si>
    <t>Максимова В.О.</t>
  </si>
  <si>
    <t xml:space="preserve">Буянова О.Д. </t>
  </si>
  <si>
    <t>Пирагова С.И.</t>
  </si>
  <si>
    <t>Самсонов С.К.</t>
  </si>
  <si>
    <t>Ершова И.А / Сидоренко П.С.</t>
  </si>
  <si>
    <t>Тюркина Е.Д.</t>
  </si>
  <si>
    <t>Суркова Е.В</t>
  </si>
  <si>
    <t>СВ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</si>
  <si>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150</t>
    </r>
  </si>
  <si>
    <t>МДК02.02 Управление ремонтируемопромышленного оборудовиния ПМ.03</t>
  </si>
  <si>
    <t>н</t>
  </si>
  <si>
    <t>МДК03.02 Организация наладочых работ попромышленному оборудованию</t>
  </si>
  <si>
    <t>МДК03.03 Организация монтажных работ попромышленному оборудованию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</si>
</sst>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6" fillId="2" borderId="0" xfId="8" applyFont="1" applyFill="1" applyBorder="1" applyAlignment="1">
      <alignment horizontal="center" vertical="center"/>
    </xf>
    <xf numFmtId="0" fontId="6" fillId="2" borderId="1" xfId="8" applyFont="1" applyFill="1" applyBorder="1" applyAlignment="1">
      <alignment horizontal="center" vertical="center"/>
    </xf>
    <xf numFmtId="0" fontId="6" fillId="2" borderId="1" xfId="8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Border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0" fontId="6" fillId="2" borderId="0" xfId="8" applyFont="1" applyFill="1" applyBorder="1" applyAlignment="1"/>
    <xf numFmtId="1" fontId="1" fillId="0" borderId="0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opLeftCell="A21" zoomScaleNormal="100" workbookViewId="0">
      <selection activeCell="W34" sqref="W34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3" width="5.28515625" style="1" customWidth="1"/>
    <col min="4" max="4" width="6.140625" style="1" customWidth="1"/>
    <col min="5" max="9" width="5.28515625" style="1" customWidth="1"/>
    <col min="10" max="10" width="6.42578125" style="1" customWidth="1"/>
    <col min="11" max="11" width="5.7109375" style="1" customWidth="1"/>
    <col min="12" max="12" width="5.28515625" style="1" customWidth="1"/>
    <col min="13" max="13" width="6.28515625" style="1" customWidth="1"/>
    <col min="14" max="14" width="7.7109375" style="1" customWidth="1"/>
    <col min="15" max="15" width="7.85546875" style="1" customWidth="1"/>
    <col min="16" max="16" width="6.5703125" style="1" customWidth="1"/>
    <col min="17" max="17" width="5.85546875" style="1" customWidth="1"/>
    <col min="18" max="18" width="5.28515625" style="1" customWidth="1"/>
    <col min="19" max="20" width="6.85546875" style="14" customWidth="1"/>
    <col min="21" max="21" width="6.5703125" style="14" customWidth="1"/>
    <col min="22" max="22" width="6.7109375" style="14" customWidth="1"/>
    <col min="23" max="16384" width="9.140625" style="14"/>
  </cols>
  <sheetData>
    <row r="1" spans="1:24" ht="67.5" customHeight="1" x14ac:dyDescent="0.25">
      <c r="A1" s="46" t="s">
        <v>75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4" ht="18" customHeight="1" x14ac:dyDescent="0.25">
      <c r="A2" s="48" t="s">
        <v>0</v>
      </c>
      <c r="B2" s="48" t="s">
        <v>1</v>
      </c>
      <c r="C2" s="50" t="s">
        <v>12</v>
      </c>
      <c r="D2" s="50" t="s">
        <v>50</v>
      </c>
      <c r="E2" s="50" t="s">
        <v>51</v>
      </c>
      <c r="F2" s="50" t="s">
        <v>52</v>
      </c>
      <c r="G2" s="50" t="s">
        <v>53</v>
      </c>
      <c r="H2" s="50" t="s">
        <v>54</v>
      </c>
      <c r="I2" s="50" t="s">
        <v>55</v>
      </c>
      <c r="J2" s="50" t="s">
        <v>56</v>
      </c>
      <c r="K2" s="50" t="s">
        <v>57</v>
      </c>
      <c r="L2" s="50" t="s">
        <v>58</v>
      </c>
      <c r="M2" s="50" t="s">
        <v>59</v>
      </c>
      <c r="N2" s="50" t="s">
        <v>76</v>
      </c>
      <c r="O2" s="50" t="s">
        <v>60</v>
      </c>
      <c r="P2" s="50" t="s">
        <v>61</v>
      </c>
      <c r="Q2" s="55" t="s">
        <v>62</v>
      </c>
      <c r="R2" s="50" t="s">
        <v>63</v>
      </c>
      <c r="S2" s="51" t="s">
        <v>2</v>
      </c>
      <c r="T2" s="51"/>
      <c r="U2" s="51"/>
      <c r="V2" s="51"/>
      <c r="W2" s="51"/>
    </row>
    <row r="3" spans="1:24" ht="19.5" customHeight="1" x14ac:dyDescent="0.25">
      <c r="A3" s="48"/>
      <c r="B3" s="48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6"/>
      <c r="R3" s="50"/>
      <c r="S3" s="48" t="s">
        <v>22</v>
      </c>
      <c r="T3" s="48"/>
      <c r="U3" s="48" t="s">
        <v>23</v>
      </c>
      <c r="V3" s="48"/>
      <c r="W3" s="52" t="s">
        <v>3</v>
      </c>
      <c r="X3" s="9"/>
    </row>
    <row r="4" spans="1:24" ht="225" customHeight="1" x14ac:dyDescent="0.25">
      <c r="A4" s="48"/>
      <c r="B4" s="48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7"/>
      <c r="R4" s="50"/>
      <c r="S4" s="49" t="s">
        <v>4</v>
      </c>
      <c r="T4" s="49" t="s">
        <v>5</v>
      </c>
      <c r="U4" s="49" t="s">
        <v>4</v>
      </c>
      <c r="V4" s="49" t="s">
        <v>5</v>
      </c>
      <c r="W4" s="53"/>
    </row>
    <row r="5" spans="1:24" ht="123.6" customHeight="1" x14ac:dyDescent="0.25">
      <c r="A5" s="48"/>
      <c r="B5" s="48"/>
      <c r="C5" s="21" t="s">
        <v>13</v>
      </c>
      <c r="D5" s="21" t="s">
        <v>64</v>
      </c>
      <c r="E5" s="21" t="s">
        <v>65</v>
      </c>
      <c r="F5" s="21" t="s">
        <v>66</v>
      </c>
      <c r="G5" s="21" t="s">
        <v>67</v>
      </c>
      <c r="H5" s="21" t="s">
        <v>68</v>
      </c>
      <c r="I5" s="21" t="s">
        <v>69</v>
      </c>
      <c r="J5" s="21" t="s">
        <v>71</v>
      </c>
      <c r="K5" s="21" t="s">
        <v>72</v>
      </c>
      <c r="L5" s="21" t="s">
        <v>70</v>
      </c>
      <c r="M5" s="21" t="s">
        <v>70</v>
      </c>
      <c r="N5" s="21" t="s">
        <v>70</v>
      </c>
      <c r="O5" s="21" t="s">
        <v>70</v>
      </c>
      <c r="P5" s="21" t="s">
        <v>70</v>
      </c>
      <c r="Q5" s="21" t="s">
        <v>70</v>
      </c>
      <c r="R5" s="21" t="s">
        <v>73</v>
      </c>
      <c r="S5" s="49"/>
      <c r="T5" s="49"/>
      <c r="U5" s="49"/>
      <c r="V5" s="49"/>
      <c r="W5" s="54"/>
    </row>
    <row r="6" spans="1:24" x14ac:dyDescent="0.25">
      <c r="A6" s="2">
        <v>1</v>
      </c>
      <c r="B6" s="2" t="s">
        <v>27</v>
      </c>
      <c r="C6" s="27"/>
      <c r="D6" s="27">
        <v>4</v>
      </c>
      <c r="E6" s="27">
        <v>5</v>
      </c>
      <c r="F6" s="27"/>
      <c r="G6" s="27"/>
      <c r="H6" s="27"/>
      <c r="I6" s="27">
        <v>5</v>
      </c>
      <c r="J6" s="27"/>
      <c r="K6" s="27"/>
      <c r="L6" s="27"/>
      <c r="M6" s="27"/>
      <c r="N6" s="27"/>
      <c r="O6" s="27"/>
      <c r="P6" s="27"/>
      <c r="Q6" s="27"/>
      <c r="R6" s="27"/>
      <c r="S6" s="28"/>
      <c r="T6" s="28">
        <f>2+2+0+0+0+0+0+0+2+2+1+2</f>
        <v>11</v>
      </c>
      <c r="U6" s="29"/>
      <c r="V6" s="29">
        <v>0</v>
      </c>
      <c r="W6" s="30">
        <f>S6+T6+U6+V6</f>
        <v>11</v>
      </c>
    </row>
    <row r="7" spans="1:24" x14ac:dyDescent="0.25">
      <c r="A7" s="2">
        <v>2</v>
      </c>
      <c r="B7" s="2" t="s">
        <v>28</v>
      </c>
      <c r="C7" s="27"/>
      <c r="D7" s="27"/>
      <c r="E7" s="27"/>
      <c r="F7" s="27"/>
      <c r="G7" s="27"/>
      <c r="H7" s="27"/>
      <c r="I7" s="27">
        <v>4</v>
      </c>
      <c r="J7" s="27"/>
      <c r="K7" s="27"/>
      <c r="L7" s="27"/>
      <c r="M7" s="27"/>
      <c r="N7" s="27"/>
      <c r="O7" s="27"/>
      <c r="P7" s="27"/>
      <c r="Q7" s="27"/>
      <c r="R7" s="27"/>
      <c r="S7" s="28"/>
      <c r="T7" s="28" t="s">
        <v>74</v>
      </c>
      <c r="U7" s="29"/>
      <c r="V7" s="29" t="s">
        <v>74</v>
      </c>
      <c r="W7" s="30" t="s">
        <v>74</v>
      </c>
    </row>
    <row r="8" spans="1:24" x14ac:dyDescent="0.25">
      <c r="A8" s="2">
        <v>3</v>
      </c>
      <c r="B8" s="22" t="s">
        <v>29</v>
      </c>
      <c r="C8" s="27"/>
      <c r="D8" s="27">
        <v>5</v>
      </c>
      <c r="E8" s="27">
        <v>5</v>
      </c>
      <c r="F8" s="27"/>
      <c r="G8" s="27"/>
      <c r="H8" s="27"/>
      <c r="I8" s="27">
        <v>5</v>
      </c>
      <c r="J8" s="27"/>
      <c r="K8" s="27"/>
      <c r="L8" s="27"/>
      <c r="M8" s="27"/>
      <c r="N8" s="27"/>
      <c r="O8" s="27"/>
      <c r="P8" s="27"/>
      <c r="Q8" s="27"/>
      <c r="R8" s="27"/>
      <c r="S8" s="28"/>
      <c r="T8" s="28">
        <f>0+0+0+1+0+0+0+0+0+0+0+0+0</f>
        <v>1</v>
      </c>
      <c r="U8" s="29"/>
      <c r="V8" s="29">
        <v>0</v>
      </c>
      <c r="W8" s="30">
        <f t="shared" ref="W8:W33" si="0">S8+T8+U8+V8</f>
        <v>1</v>
      </c>
    </row>
    <row r="9" spans="1:24" x14ac:dyDescent="0.25">
      <c r="A9" s="2">
        <v>4</v>
      </c>
      <c r="B9" s="23" t="s">
        <v>32</v>
      </c>
      <c r="C9" s="27"/>
      <c r="D9" s="27">
        <v>5</v>
      </c>
      <c r="E9" s="27">
        <v>5</v>
      </c>
      <c r="F9" s="27"/>
      <c r="G9" s="27"/>
      <c r="H9" s="27"/>
      <c r="I9" s="27">
        <v>5</v>
      </c>
      <c r="J9" s="27"/>
      <c r="K9" s="27"/>
      <c r="L9" s="27"/>
      <c r="M9" s="27"/>
      <c r="N9" s="27"/>
      <c r="O9" s="27"/>
      <c r="P9" s="27"/>
      <c r="Q9" s="27"/>
      <c r="R9" s="27"/>
      <c r="S9" s="28"/>
      <c r="T9" s="28">
        <f>2+1+0+0+0+0+1+0+1+0+1</f>
        <v>6</v>
      </c>
      <c r="U9" s="29"/>
      <c r="V9" s="29">
        <v>1</v>
      </c>
      <c r="W9" s="30">
        <f t="shared" si="0"/>
        <v>7</v>
      </c>
    </row>
    <row r="10" spans="1:24" x14ac:dyDescent="0.25">
      <c r="A10" s="2">
        <v>5</v>
      </c>
      <c r="B10" s="23" t="s">
        <v>31</v>
      </c>
      <c r="C10" s="27"/>
      <c r="D10" s="27">
        <v>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8"/>
      <c r="T10" s="28">
        <f>2+3+0+3+2+3+1+0+0+0+0+0</f>
        <v>14</v>
      </c>
      <c r="U10" s="29"/>
      <c r="V10" s="29"/>
      <c r="W10" s="30">
        <f t="shared" si="0"/>
        <v>14</v>
      </c>
    </row>
    <row r="11" spans="1:24" x14ac:dyDescent="0.25">
      <c r="A11" s="2">
        <v>6</v>
      </c>
      <c r="B11" s="23" t="s">
        <v>30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  <c r="T11" s="28" t="s">
        <v>74</v>
      </c>
      <c r="U11" s="29"/>
      <c r="V11" s="29" t="s">
        <v>74</v>
      </c>
      <c r="W11" s="30" t="s">
        <v>74</v>
      </c>
    </row>
    <row r="12" spans="1:24" x14ac:dyDescent="0.25">
      <c r="A12" s="2">
        <v>7</v>
      </c>
      <c r="B12" s="23" t="s">
        <v>33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/>
      <c r="T12" s="28" t="s">
        <v>74</v>
      </c>
      <c r="U12" s="29"/>
      <c r="V12" s="29" t="s">
        <v>74</v>
      </c>
      <c r="W12" s="30" t="s">
        <v>74</v>
      </c>
    </row>
    <row r="13" spans="1:24" x14ac:dyDescent="0.25">
      <c r="A13" s="2">
        <v>8</v>
      </c>
      <c r="B13" s="24" t="s">
        <v>34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8"/>
      <c r="T13" s="28" t="s">
        <v>74</v>
      </c>
      <c r="U13" s="29"/>
      <c r="V13" s="29" t="s">
        <v>74</v>
      </c>
      <c r="W13" s="30" t="s">
        <v>74</v>
      </c>
    </row>
    <row r="14" spans="1:24" x14ac:dyDescent="0.25">
      <c r="A14" s="2">
        <v>9</v>
      </c>
      <c r="B14" s="23" t="s">
        <v>35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8"/>
      <c r="T14" s="28" t="s">
        <v>74</v>
      </c>
      <c r="U14" s="29"/>
      <c r="V14" s="29" t="s">
        <v>74</v>
      </c>
      <c r="W14" s="30" t="s">
        <v>74</v>
      </c>
    </row>
    <row r="15" spans="1:24" x14ac:dyDescent="0.25">
      <c r="A15" s="2">
        <v>10</v>
      </c>
      <c r="B15" s="23" t="s">
        <v>36</v>
      </c>
      <c r="C15" s="27"/>
      <c r="D15" s="27"/>
      <c r="E15" s="27"/>
      <c r="F15" s="27"/>
      <c r="G15" s="27"/>
      <c r="H15" s="27"/>
      <c r="I15" s="27">
        <v>5</v>
      </c>
      <c r="J15" s="27"/>
      <c r="K15" s="27"/>
      <c r="L15" s="27"/>
      <c r="M15" s="27"/>
      <c r="N15" s="27"/>
      <c r="O15" s="27"/>
      <c r="P15" s="27"/>
      <c r="Q15" s="27"/>
      <c r="R15" s="27"/>
      <c r="S15" s="28"/>
      <c r="T15" s="28">
        <f>3+1+0+1+1+0+1+0+2+0+0+1+0+1</f>
        <v>11</v>
      </c>
      <c r="U15" s="29"/>
      <c r="V15" s="29"/>
      <c r="W15" s="30">
        <f t="shared" si="0"/>
        <v>11</v>
      </c>
    </row>
    <row r="16" spans="1:24" x14ac:dyDescent="0.25">
      <c r="A16" s="2">
        <v>11</v>
      </c>
      <c r="B16" s="23" t="s">
        <v>37</v>
      </c>
      <c r="C16" s="27"/>
      <c r="D16" s="27">
        <v>5</v>
      </c>
      <c r="E16" s="27"/>
      <c r="F16" s="27"/>
      <c r="G16" s="27"/>
      <c r="H16" s="27"/>
      <c r="I16" s="27">
        <v>4</v>
      </c>
      <c r="J16" s="27"/>
      <c r="K16" s="27"/>
      <c r="L16" s="27"/>
      <c r="M16" s="27"/>
      <c r="N16" s="27"/>
      <c r="O16" s="27"/>
      <c r="P16" s="27"/>
      <c r="Q16" s="27"/>
      <c r="R16" s="27"/>
      <c r="S16" s="28"/>
      <c r="T16" s="28">
        <f>2+3+0+3+2+2+0+3+0+0+0+0+0</f>
        <v>15</v>
      </c>
      <c r="U16" s="29"/>
      <c r="V16" s="29"/>
      <c r="W16" s="30">
        <f t="shared" si="0"/>
        <v>15</v>
      </c>
    </row>
    <row r="17" spans="1:23" x14ac:dyDescent="0.25">
      <c r="A17" s="2">
        <v>12</v>
      </c>
      <c r="B17" s="23" t="s">
        <v>38</v>
      </c>
      <c r="C17" s="27"/>
      <c r="D17" s="27">
        <v>5</v>
      </c>
      <c r="E17" s="27">
        <v>5</v>
      </c>
      <c r="F17" s="27"/>
      <c r="G17" s="27"/>
      <c r="H17" s="27"/>
      <c r="I17" s="27">
        <v>4</v>
      </c>
      <c r="J17" s="27"/>
      <c r="K17" s="27"/>
      <c r="L17" s="27"/>
      <c r="M17" s="27"/>
      <c r="N17" s="27"/>
      <c r="O17" s="27"/>
      <c r="P17" s="27"/>
      <c r="Q17" s="27"/>
      <c r="R17" s="27"/>
      <c r="S17" s="28"/>
      <c r="T17" s="28">
        <f>0+3+0+3+3+1+0+0+0+0+0+2+1</f>
        <v>13</v>
      </c>
      <c r="U17" s="29"/>
      <c r="V17" s="29"/>
      <c r="W17" s="30">
        <f t="shared" si="0"/>
        <v>13</v>
      </c>
    </row>
    <row r="18" spans="1:23" x14ac:dyDescent="0.25">
      <c r="A18" s="2">
        <v>13</v>
      </c>
      <c r="B18" s="23" t="s">
        <v>39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8"/>
      <c r="T18" s="28" t="s">
        <v>74</v>
      </c>
      <c r="U18" s="29"/>
      <c r="V18" s="29" t="s">
        <v>74</v>
      </c>
      <c r="W18" s="30" t="s">
        <v>74</v>
      </c>
    </row>
    <row r="19" spans="1:23" x14ac:dyDescent="0.25">
      <c r="A19" s="2">
        <v>14</v>
      </c>
      <c r="B19" s="23" t="s">
        <v>40</v>
      </c>
      <c r="C19" s="27"/>
      <c r="D19" s="27">
        <v>4</v>
      </c>
      <c r="E19" s="27">
        <v>5</v>
      </c>
      <c r="F19" s="27"/>
      <c r="G19" s="27"/>
      <c r="H19" s="27"/>
      <c r="I19" s="27">
        <v>5</v>
      </c>
      <c r="J19" s="27"/>
      <c r="K19" s="27"/>
      <c r="L19" s="27"/>
      <c r="M19" s="27"/>
      <c r="N19" s="27"/>
      <c r="O19" s="27"/>
      <c r="P19" s="27"/>
      <c r="Q19" s="27"/>
      <c r="R19" s="27"/>
      <c r="S19" s="28"/>
      <c r="T19" s="28">
        <f>3+2+0+0+0+0+1+0+0+0+0+0+1</f>
        <v>7</v>
      </c>
      <c r="U19" s="29"/>
      <c r="V19" s="29"/>
      <c r="W19" s="30">
        <f t="shared" si="0"/>
        <v>7</v>
      </c>
    </row>
    <row r="20" spans="1:23" x14ac:dyDescent="0.25">
      <c r="A20" s="2">
        <v>15</v>
      </c>
      <c r="B20" s="23" t="s">
        <v>41</v>
      </c>
      <c r="C20" s="27"/>
      <c r="D20" s="27">
        <v>5</v>
      </c>
      <c r="E20" s="27"/>
      <c r="F20" s="27"/>
      <c r="G20" s="27"/>
      <c r="H20" s="27"/>
      <c r="I20" s="27">
        <v>5</v>
      </c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8">
        <f>0+0+0+0+0+0+1+0+0+0+0+0+0</f>
        <v>1</v>
      </c>
      <c r="U20" s="29"/>
      <c r="V20" s="29"/>
      <c r="W20" s="30">
        <f t="shared" si="0"/>
        <v>1</v>
      </c>
    </row>
    <row r="21" spans="1:23" x14ac:dyDescent="0.25">
      <c r="A21" s="2">
        <v>16</v>
      </c>
      <c r="B21" s="23" t="s">
        <v>42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8"/>
      <c r="T21" s="28" t="s">
        <v>74</v>
      </c>
      <c r="U21" s="29"/>
      <c r="V21" s="29"/>
      <c r="W21" s="30" t="s">
        <v>74</v>
      </c>
    </row>
    <row r="22" spans="1:23" x14ac:dyDescent="0.25">
      <c r="A22" s="2">
        <v>17</v>
      </c>
      <c r="B22" s="23" t="s">
        <v>43</v>
      </c>
      <c r="C22" s="27"/>
      <c r="D22" s="27"/>
      <c r="E22" s="27"/>
      <c r="F22" s="27"/>
      <c r="G22" s="27"/>
      <c r="H22" s="27"/>
      <c r="I22" s="27">
        <v>4</v>
      </c>
      <c r="J22" s="27"/>
      <c r="K22" s="27"/>
      <c r="L22" s="27"/>
      <c r="M22" s="27"/>
      <c r="N22" s="27"/>
      <c r="O22" s="27"/>
      <c r="P22" s="27"/>
      <c r="Q22" s="27"/>
      <c r="R22" s="27"/>
      <c r="S22" s="28">
        <f>4+3+0+2+4+2+0+6+3+4+4+2+2</f>
        <v>36</v>
      </c>
      <c r="T22" s="28"/>
      <c r="U22" s="29">
        <v>1</v>
      </c>
      <c r="V22" s="29"/>
      <c r="W22" s="30">
        <f t="shared" si="0"/>
        <v>37</v>
      </c>
    </row>
    <row r="23" spans="1:23" x14ac:dyDescent="0.25">
      <c r="A23" s="2">
        <v>18</v>
      </c>
      <c r="B23" s="23" t="s">
        <v>44</v>
      </c>
      <c r="C23" s="2"/>
      <c r="D23" s="2"/>
      <c r="E23" s="2"/>
      <c r="F23" s="2"/>
      <c r="G23" s="2"/>
      <c r="H23" s="2"/>
      <c r="I23" s="2">
        <v>5</v>
      </c>
      <c r="J23" s="2"/>
      <c r="K23" s="2"/>
      <c r="L23" s="27"/>
      <c r="M23" s="27"/>
      <c r="N23" s="27"/>
      <c r="O23" s="27"/>
      <c r="P23" s="27"/>
      <c r="Q23" s="27"/>
      <c r="R23" s="2"/>
      <c r="S23" s="16">
        <f>3+1+0+0+2+2+1+1+0+0+0+0+0</f>
        <v>10</v>
      </c>
      <c r="T23" s="16"/>
      <c r="U23" s="18">
        <v>2</v>
      </c>
      <c r="V23" s="18"/>
      <c r="W23" s="20">
        <f>SUM(S23:V23)</f>
        <v>12</v>
      </c>
    </row>
    <row r="24" spans="1:23" x14ac:dyDescent="0.25">
      <c r="A24" s="2">
        <v>19</v>
      </c>
      <c r="B24" s="2" t="s">
        <v>45</v>
      </c>
      <c r="C24" s="2"/>
      <c r="D24" s="2">
        <v>5</v>
      </c>
      <c r="E24" s="2">
        <v>5</v>
      </c>
      <c r="F24" s="2"/>
      <c r="G24" s="2"/>
      <c r="H24" s="2"/>
      <c r="I24" s="2">
        <v>5</v>
      </c>
      <c r="J24" s="2"/>
      <c r="K24" s="2"/>
      <c r="L24" s="27"/>
      <c r="M24" s="27"/>
      <c r="N24" s="27"/>
      <c r="O24" s="27"/>
      <c r="P24" s="27"/>
      <c r="Q24" s="27"/>
      <c r="R24" s="2"/>
      <c r="S24" s="16"/>
      <c r="T24" s="16">
        <f>1+1+0+0+0+1+0+0+0+0+0+0+0</f>
        <v>3</v>
      </c>
      <c r="U24" s="18"/>
      <c r="V24" s="18">
        <v>2</v>
      </c>
      <c r="W24" s="20">
        <f t="shared" si="0"/>
        <v>5</v>
      </c>
    </row>
    <row r="25" spans="1:23" x14ac:dyDescent="0.25">
      <c r="A25" s="2">
        <v>20</v>
      </c>
      <c r="B25" s="22" t="s">
        <v>46</v>
      </c>
      <c r="C25" s="2"/>
      <c r="D25" s="2">
        <v>5</v>
      </c>
      <c r="E25" s="2"/>
      <c r="F25" s="2"/>
      <c r="G25" s="2"/>
      <c r="H25" s="2"/>
      <c r="I25" s="2">
        <v>5</v>
      </c>
      <c r="J25" s="2"/>
      <c r="K25" s="2"/>
      <c r="L25" s="27"/>
      <c r="M25" s="27"/>
      <c r="N25" s="27"/>
      <c r="O25" s="27"/>
      <c r="P25" s="27"/>
      <c r="Q25" s="27"/>
      <c r="R25" s="2"/>
      <c r="S25" s="16">
        <f>1+3+0+1+2+1+1+0+0+0+0+0</f>
        <v>9</v>
      </c>
      <c r="T25" s="16"/>
      <c r="U25" s="18">
        <v>1</v>
      </c>
      <c r="V25" s="18"/>
      <c r="W25" s="20">
        <f t="shared" si="0"/>
        <v>10</v>
      </c>
    </row>
    <row r="26" spans="1:23" x14ac:dyDescent="0.25">
      <c r="A26" s="2">
        <v>21</v>
      </c>
      <c r="B26" s="2" t="s">
        <v>47</v>
      </c>
      <c r="C26" s="2"/>
      <c r="D26" s="2">
        <v>5</v>
      </c>
      <c r="E26" s="2">
        <v>5</v>
      </c>
      <c r="F26" s="2"/>
      <c r="G26" s="2"/>
      <c r="H26" s="2"/>
      <c r="I26" s="2">
        <v>5</v>
      </c>
      <c r="J26" s="2"/>
      <c r="K26" s="2"/>
      <c r="L26" s="27"/>
      <c r="M26" s="27"/>
      <c r="N26" s="27"/>
      <c r="O26" s="27"/>
      <c r="P26" s="27"/>
      <c r="Q26" s="27"/>
      <c r="R26" s="2"/>
      <c r="S26" s="16"/>
      <c r="T26" s="16">
        <f>2+1+0+2+0+0+1+0+0+0+0+0+0</f>
        <v>6</v>
      </c>
      <c r="U26" s="18"/>
      <c r="V26" s="18">
        <v>1</v>
      </c>
      <c r="W26" s="20">
        <f t="shared" si="0"/>
        <v>7</v>
      </c>
    </row>
    <row r="27" spans="1:23" x14ac:dyDescent="0.25">
      <c r="A27" s="2">
        <v>22</v>
      </c>
      <c r="B27" s="2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16"/>
      <c r="T27" s="16"/>
      <c r="U27" s="18"/>
      <c r="V27" s="18"/>
      <c r="W27" s="20">
        <f t="shared" si="0"/>
        <v>0</v>
      </c>
    </row>
    <row r="28" spans="1:23" x14ac:dyDescent="0.25">
      <c r="A28" s="2">
        <v>23</v>
      </c>
      <c r="B28" s="2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16"/>
      <c r="T28" s="16"/>
      <c r="U28" s="18"/>
      <c r="V28" s="18"/>
      <c r="W28" s="20">
        <f t="shared" si="0"/>
        <v>0</v>
      </c>
    </row>
    <row r="29" spans="1:23" x14ac:dyDescent="0.25">
      <c r="A29" s="2">
        <v>24</v>
      </c>
      <c r="B29" s="2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16"/>
      <c r="T29" s="16"/>
      <c r="U29" s="18"/>
      <c r="V29" s="18"/>
      <c r="W29" s="20">
        <f t="shared" si="0"/>
        <v>0</v>
      </c>
    </row>
    <row r="30" spans="1:23" x14ac:dyDescent="0.25">
      <c r="A30" s="2">
        <v>25</v>
      </c>
      <c r="B30" s="2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16"/>
      <c r="T30" s="16"/>
      <c r="U30" s="18"/>
      <c r="V30" s="18"/>
      <c r="W30" s="20">
        <f t="shared" si="0"/>
        <v>0</v>
      </c>
    </row>
    <row r="31" spans="1:23" x14ac:dyDescent="0.25">
      <c r="A31" s="2">
        <v>26</v>
      </c>
      <c r="B31" s="2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16"/>
      <c r="T31" s="16"/>
      <c r="U31" s="18"/>
      <c r="V31" s="18"/>
      <c r="W31" s="20">
        <f t="shared" si="0"/>
        <v>0</v>
      </c>
    </row>
    <row r="32" spans="1:23" x14ac:dyDescent="0.25">
      <c r="A32" s="2">
        <v>27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16"/>
      <c r="T32" s="16"/>
      <c r="U32" s="18"/>
      <c r="V32" s="18"/>
      <c r="W32" s="20">
        <f t="shared" si="0"/>
        <v>0</v>
      </c>
    </row>
    <row r="33" spans="1:24" x14ac:dyDescent="0.25">
      <c r="A33" s="2">
        <v>28</v>
      </c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16"/>
      <c r="T33" s="16"/>
      <c r="U33" s="18"/>
      <c r="V33" s="18"/>
      <c r="W33" s="20">
        <f t="shared" si="0"/>
        <v>0</v>
      </c>
    </row>
    <row r="34" spans="1:24" x14ac:dyDescent="0.25">
      <c r="A34" s="12"/>
      <c r="B34" s="44" t="s">
        <v>10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5"/>
      <c r="S34" s="10">
        <f>SUM(S6:S33)</f>
        <v>55</v>
      </c>
      <c r="T34" s="10">
        <f>SUM(T6:T33)</f>
        <v>88</v>
      </c>
      <c r="U34" s="10">
        <f>SUM(U6:U33)</f>
        <v>4</v>
      </c>
      <c r="V34" s="10">
        <f>SUM(V6:V33)-U34</f>
        <v>0</v>
      </c>
      <c r="W34" s="10">
        <f>SUM(W6:W33)-S34-U34</f>
        <v>92</v>
      </c>
      <c r="X34" s="19"/>
    </row>
    <row r="35" spans="1:24" x14ac:dyDescent="0.25">
      <c r="A35" s="11"/>
      <c r="B35" s="25"/>
      <c r="C35" s="25"/>
      <c r="D35" s="25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5"/>
      <c r="T35" s="25"/>
      <c r="U35" s="25"/>
      <c r="V35" s="25"/>
      <c r="W35" s="25"/>
    </row>
    <row r="36" spans="1:24" x14ac:dyDescent="0.25">
      <c r="B36" s="26" t="s">
        <v>8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18"/>
      <c r="T36" s="18"/>
      <c r="U36" s="18"/>
      <c r="V36" s="18"/>
      <c r="W36" s="18"/>
    </row>
    <row r="37" spans="1:24" x14ac:dyDescent="0.25">
      <c r="B37" s="26" t="s">
        <v>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8"/>
      <c r="T37" s="18"/>
      <c r="U37" s="18"/>
      <c r="V37" s="18"/>
      <c r="W37" s="18"/>
    </row>
    <row r="38" spans="1:24" x14ac:dyDescent="0.2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5"/>
      <c r="T38" s="25"/>
      <c r="U38" s="25"/>
      <c r="V38" s="25"/>
      <c r="W38" s="25"/>
    </row>
    <row r="39" spans="1:24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5"/>
      <c r="T39" s="25"/>
      <c r="U39" s="25"/>
      <c r="V39" s="25"/>
      <c r="W39" s="25"/>
    </row>
    <row r="40" spans="1:24" x14ac:dyDescent="0.25">
      <c r="B40" s="1" t="s">
        <v>48</v>
      </c>
      <c r="C40" s="1" t="s">
        <v>11</v>
      </c>
    </row>
    <row r="41" spans="1:24" x14ac:dyDescent="0.25">
      <c r="B41" s="1" t="s">
        <v>49</v>
      </c>
      <c r="C41" s="1" t="s">
        <v>11</v>
      </c>
    </row>
  </sheetData>
  <sortState ref="B5:B28">
    <sortCondition ref="B4"/>
  </sortState>
  <mergeCells count="28">
    <mergeCell ref="R2:R4"/>
    <mergeCell ref="L2:L4"/>
    <mergeCell ref="M2:M4"/>
    <mergeCell ref="N2:N4"/>
    <mergeCell ref="O2:O4"/>
    <mergeCell ref="P2:P4"/>
    <mergeCell ref="Q2:Q4"/>
    <mergeCell ref="U4:U5"/>
    <mergeCell ref="S2:W2"/>
    <mergeCell ref="U3:V3"/>
    <mergeCell ref="V4:V5"/>
    <mergeCell ref="W3:W5"/>
    <mergeCell ref="B34:R34"/>
    <mergeCell ref="A1:T1"/>
    <mergeCell ref="S3:T3"/>
    <mergeCell ref="S4:S5"/>
    <mergeCell ref="T4:T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R27">
    <cfRule type="cellIs" dxfId="12" priority="2" operator="equal">
      <formula>"н/а"</formula>
    </cfRule>
  </conditionalFormatting>
  <conditionalFormatting sqref="C6:R33">
    <cfRule type="cellIs" dxfId="11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1"/>
  <sheetViews>
    <sheetView tabSelected="1" topLeftCell="A5" zoomScale="85" zoomScaleNormal="85" workbookViewId="0">
      <selection activeCell="AC16" sqref="AC1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6" width="5.28515625" style="1" customWidth="1"/>
    <col min="17" max="18" width="6.85546875" style="14" customWidth="1"/>
    <col min="19" max="19" width="6.5703125" style="14" customWidth="1"/>
    <col min="20" max="20" width="6.7109375" style="14" customWidth="1"/>
    <col min="21" max="16384" width="9.140625" style="14"/>
  </cols>
  <sheetData>
    <row r="1" spans="1:46" ht="67.5" customHeight="1" x14ac:dyDescent="0.25">
      <c r="A1" s="46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X1" s="68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32"/>
      <c r="AR1" s="32"/>
      <c r="AS1" s="32"/>
    </row>
    <row r="2" spans="1:46" ht="18" customHeight="1" x14ac:dyDescent="0.25">
      <c r="A2" s="52" t="s">
        <v>0</v>
      </c>
      <c r="B2" s="52" t="s">
        <v>1</v>
      </c>
      <c r="C2" s="55" t="s">
        <v>12</v>
      </c>
      <c r="D2" s="55" t="s">
        <v>50</v>
      </c>
      <c r="E2" s="55" t="s">
        <v>51</v>
      </c>
      <c r="F2" s="55" t="s">
        <v>52</v>
      </c>
      <c r="G2" s="55" t="s">
        <v>53</v>
      </c>
      <c r="H2" s="55" t="s">
        <v>54</v>
      </c>
      <c r="I2" s="55" t="s">
        <v>55</v>
      </c>
      <c r="J2" s="55" t="s">
        <v>56</v>
      </c>
      <c r="K2" s="55" t="s">
        <v>57</v>
      </c>
      <c r="L2" s="55" t="s">
        <v>59</v>
      </c>
      <c r="M2" s="55" t="s">
        <v>76</v>
      </c>
      <c r="N2" s="55" t="s">
        <v>60</v>
      </c>
      <c r="O2" s="55" t="s">
        <v>78</v>
      </c>
      <c r="P2" s="55" t="s">
        <v>79</v>
      </c>
      <c r="Q2" s="55" t="s">
        <v>63</v>
      </c>
      <c r="R2" s="58" t="s">
        <v>2</v>
      </c>
      <c r="S2" s="59"/>
      <c r="T2" s="59"/>
      <c r="U2" s="59"/>
      <c r="V2" s="60"/>
      <c r="X2" s="63"/>
      <c r="Y2" s="63"/>
      <c r="Z2" s="69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</row>
    <row r="3" spans="1:46" ht="19.5" customHeight="1" x14ac:dyDescent="0.25">
      <c r="A3" s="53"/>
      <c r="B3" s="53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64" t="s">
        <v>22</v>
      </c>
      <c r="S3" s="65"/>
      <c r="T3" s="64" t="s">
        <v>23</v>
      </c>
      <c r="U3" s="65"/>
      <c r="V3" s="52" t="s">
        <v>3</v>
      </c>
      <c r="W3" s="9"/>
      <c r="X3" s="63"/>
      <c r="Y3" s="63"/>
      <c r="Z3" s="69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3"/>
      <c r="AP3" s="63"/>
      <c r="AQ3" s="63"/>
      <c r="AR3" s="63"/>
      <c r="AS3" s="63"/>
      <c r="AT3" s="9"/>
    </row>
    <row r="4" spans="1:46" ht="225" customHeight="1" x14ac:dyDescent="0.25">
      <c r="A4" s="53"/>
      <c r="B4" s="53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61" t="s">
        <v>4</v>
      </c>
      <c r="S4" s="61" t="s">
        <v>5</v>
      </c>
      <c r="T4" s="61" t="s">
        <v>4</v>
      </c>
      <c r="U4" s="61" t="s">
        <v>5</v>
      </c>
      <c r="V4" s="53"/>
      <c r="X4" s="63"/>
      <c r="Y4" s="63"/>
      <c r="Z4" s="69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7"/>
      <c r="AP4" s="67"/>
      <c r="AQ4" s="67"/>
      <c r="AR4" s="67"/>
      <c r="AS4" s="63"/>
    </row>
    <row r="5" spans="1:46" ht="123.6" customHeight="1" x14ac:dyDescent="0.25">
      <c r="A5" s="54"/>
      <c r="B5" s="54"/>
      <c r="C5" s="31" t="s">
        <v>13</v>
      </c>
      <c r="D5" s="31" t="s">
        <v>64</v>
      </c>
      <c r="E5" s="31" t="s">
        <v>65</v>
      </c>
      <c r="F5" s="31" t="s">
        <v>66</v>
      </c>
      <c r="G5" s="31" t="s">
        <v>67</v>
      </c>
      <c r="H5" s="31" t="s">
        <v>68</v>
      </c>
      <c r="I5" s="31" t="s">
        <v>69</v>
      </c>
      <c r="J5" s="31" t="s">
        <v>71</v>
      </c>
      <c r="K5" s="31" t="s">
        <v>72</v>
      </c>
      <c r="L5" s="31" t="s">
        <v>70</v>
      </c>
      <c r="M5" s="31" t="s">
        <v>70</v>
      </c>
      <c r="N5" s="31" t="s">
        <v>70</v>
      </c>
      <c r="O5" s="31" t="s">
        <v>70</v>
      </c>
      <c r="P5" s="31" t="s">
        <v>70</v>
      </c>
      <c r="Q5" s="31" t="s">
        <v>73</v>
      </c>
      <c r="R5" s="62"/>
      <c r="S5" s="62"/>
      <c r="T5" s="62"/>
      <c r="U5" s="62"/>
      <c r="V5" s="54"/>
      <c r="X5" s="63"/>
      <c r="Y5" s="63"/>
      <c r="Z5" s="33"/>
      <c r="AA5" s="34"/>
      <c r="AB5" s="35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67"/>
      <c r="AP5" s="67"/>
      <c r="AQ5" s="67"/>
      <c r="AR5" s="67"/>
      <c r="AS5" s="63"/>
    </row>
    <row r="6" spans="1:46" x14ac:dyDescent="0.25">
      <c r="A6" s="2">
        <v>1</v>
      </c>
      <c r="B6" s="2" t="s">
        <v>27</v>
      </c>
      <c r="C6" s="27"/>
      <c r="D6" s="27"/>
      <c r="E6" s="27"/>
      <c r="F6" s="27"/>
      <c r="G6" s="27">
        <v>5</v>
      </c>
      <c r="H6" s="27"/>
      <c r="I6" s="27">
        <v>5</v>
      </c>
      <c r="J6" s="27"/>
      <c r="K6" s="27"/>
      <c r="L6" s="27">
        <v>4</v>
      </c>
      <c r="M6" s="27">
        <v>2</v>
      </c>
      <c r="N6" s="27">
        <v>3</v>
      </c>
      <c r="O6" s="27">
        <v>5</v>
      </c>
      <c r="P6" s="27">
        <v>5</v>
      </c>
      <c r="Q6" s="27"/>
      <c r="R6" s="28"/>
      <c r="S6" s="28">
        <f>(1+1+1+3+1+1+2+2)*2</f>
        <v>24</v>
      </c>
      <c r="T6" s="29"/>
      <c r="U6" s="29">
        <v>2</v>
      </c>
      <c r="V6" s="30">
        <f>R6+S6+T6+U6</f>
        <v>26</v>
      </c>
      <c r="X6" s="36"/>
      <c r="Y6" s="37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8"/>
      <c r="AP6" s="38"/>
      <c r="AQ6" s="19"/>
      <c r="AR6" s="19"/>
      <c r="AS6" s="38"/>
    </row>
    <row r="7" spans="1:46" x14ac:dyDescent="0.25">
      <c r="A7" s="2">
        <v>2</v>
      </c>
      <c r="B7" s="2" t="s">
        <v>28</v>
      </c>
      <c r="C7" s="41"/>
      <c r="D7" s="41"/>
      <c r="E7" s="41"/>
      <c r="F7" s="41"/>
      <c r="G7" s="41">
        <v>5</v>
      </c>
      <c r="H7" s="41"/>
      <c r="I7" s="41">
        <v>4</v>
      </c>
      <c r="J7" s="41"/>
      <c r="K7" s="41"/>
      <c r="L7" s="41" t="s">
        <v>77</v>
      </c>
      <c r="M7" s="41" t="s">
        <v>77</v>
      </c>
      <c r="N7" s="41" t="s">
        <v>77</v>
      </c>
      <c r="O7" s="41" t="s">
        <v>77</v>
      </c>
      <c r="P7" s="41" t="s">
        <v>77</v>
      </c>
      <c r="Q7" s="41"/>
      <c r="R7" s="42"/>
      <c r="S7" s="42" t="s">
        <v>74</v>
      </c>
      <c r="T7" s="43"/>
      <c r="U7" s="43" t="s">
        <v>74</v>
      </c>
      <c r="V7" s="30" t="s">
        <v>74</v>
      </c>
      <c r="X7" s="36"/>
      <c r="Y7" s="37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8"/>
      <c r="AP7" s="38"/>
      <c r="AQ7" s="19"/>
      <c r="AR7" s="19"/>
      <c r="AS7" s="38"/>
    </row>
    <row r="8" spans="1:46" x14ac:dyDescent="0.25">
      <c r="A8" s="2">
        <v>3</v>
      </c>
      <c r="B8" s="22" t="s">
        <v>29</v>
      </c>
      <c r="C8" s="27"/>
      <c r="D8" s="27"/>
      <c r="E8" s="27"/>
      <c r="F8" s="27"/>
      <c r="G8" s="27">
        <v>5</v>
      </c>
      <c r="H8" s="27"/>
      <c r="I8" s="27">
        <v>5</v>
      </c>
      <c r="J8" s="27"/>
      <c r="K8" s="27"/>
      <c r="L8" s="27">
        <v>5</v>
      </c>
      <c r="M8" s="27">
        <v>4</v>
      </c>
      <c r="N8" s="27">
        <v>5</v>
      </c>
      <c r="O8" s="27">
        <v>5</v>
      </c>
      <c r="P8" s="27" t="s">
        <v>77</v>
      </c>
      <c r="Q8" s="27"/>
      <c r="R8" s="28">
        <f>(1+1+1)*2</f>
        <v>6</v>
      </c>
      <c r="S8" s="28"/>
      <c r="T8" s="29">
        <v>1</v>
      </c>
      <c r="U8" s="29"/>
      <c r="V8" s="30">
        <f t="shared" ref="V8:V26" si="0">R8+S8+T8+U8</f>
        <v>7</v>
      </c>
      <c r="X8" s="36"/>
      <c r="Y8" s="8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8"/>
      <c r="AP8" s="38"/>
      <c r="AQ8" s="19"/>
      <c r="AR8" s="19"/>
      <c r="AS8" s="38"/>
    </row>
    <row r="9" spans="1:46" x14ac:dyDescent="0.25">
      <c r="A9" s="2">
        <v>4</v>
      </c>
      <c r="B9" s="23" t="s">
        <v>32</v>
      </c>
      <c r="C9" s="27"/>
      <c r="D9" s="27"/>
      <c r="E9" s="27"/>
      <c r="F9" s="27"/>
      <c r="G9" s="27">
        <v>5</v>
      </c>
      <c r="H9" s="27"/>
      <c r="I9" s="27">
        <v>5</v>
      </c>
      <c r="J9" s="27"/>
      <c r="K9" s="27"/>
      <c r="L9" s="27">
        <v>5</v>
      </c>
      <c r="M9" s="27">
        <v>5</v>
      </c>
      <c r="N9" s="27">
        <v>5</v>
      </c>
      <c r="O9" s="27">
        <v>5</v>
      </c>
      <c r="P9" s="27">
        <v>5</v>
      </c>
      <c r="Q9" s="27"/>
      <c r="R9" s="28"/>
      <c r="S9" s="28">
        <f>(1+2)*2</f>
        <v>6</v>
      </c>
      <c r="T9" s="29"/>
      <c r="U9" s="29"/>
      <c r="V9" s="30">
        <f t="shared" si="0"/>
        <v>6</v>
      </c>
      <c r="X9" s="36"/>
      <c r="Y9" s="39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8"/>
      <c r="AP9" s="38"/>
      <c r="AQ9" s="19"/>
      <c r="AR9" s="19"/>
      <c r="AS9" s="38"/>
    </row>
    <row r="10" spans="1:46" x14ac:dyDescent="0.25">
      <c r="A10" s="2">
        <v>5</v>
      </c>
      <c r="B10" s="23" t="s">
        <v>31</v>
      </c>
      <c r="C10" s="27"/>
      <c r="D10" s="27"/>
      <c r="E10" s="27"/>
      <c r="F10" s="27"/>
      <c r="G10" s="27" t="s">
        <v>77</v>
      </c>
      <c r="H10" s="27"/>
      <c r="I10" s="27" t="s">
        <v>77</v>
      </c>
      <c r="J10" s="27"/>
      <c r="K10" s="27"/>
      <c r="L10" s="27">
        <v>4</v>
      </c>
      <c r="M10" s="27">
        <v>4</v>
      </c>
      <c r="N10" s="27">
        <v>4</v>
      </c>
      <c r="O10" s="27">
        <v>2</v>
      </c>
      <c r="P10" s="27">
        <v>5</v>
      </c>
      <c r="Q10" s="27"/>
      <c r="R10" s="28"/>
      <c r="S10" s="28">
        <f>(2+2+1+1+2+3+2+3+2)*2</f>
        <v>36</v>
      </c>
      <c r="T10" s="29"/>
      <c r="U10" s="29">
        <v>2</v>
      </c>
      <c r="V10" s="30">
        <f t="shared" si="0"/>
        <v>38</v>
      </c>
      <c r="X10" s="36"/>
      <c r="Y10" s="39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8"/>
      <c r="AP10" s="38"/>
      <c r="AQ10" s="19"/>
      <c r="AR10" s="19"/>
      <c r="AS10" s="38"/>
    </row>
    <row r="11" spans="1:46" x14ac:dyDescent="0.25">
      <c r="A11" s="2">
        <v>6</v>
      </c>
      <c r="B11" s="23" t="s">
        <v>30</v>
      </c>
      <c r="C11" s="41"/>
      <c r="D11" s="41"/>
      <c r="E11" s="41"/>
      <c r="F11" s="41"/>
      <c r="G11" s="41" t="s">
        <v>77</v>
      </c>
      <c r="H11" s="41"/>
      <c r="I11" s="41" t="s">
        <v>77</v>
      </c>
      <c r="J11" s="41"/>
      <c r="K11" s="41"/>
      <c r="L11" s="41" t="s">
        <v>77</v>
      </c>
      <c r="M11" s="41">
        <v>5</v>
      </c>
      <c r="N11" s="41">
        <v>5</v>
      </c>
      <c r="O11" s="41">
        <v>5</v>
      </c>
      <c r="P11" s="41">
        <v>5</v>
      </c>
      <c r="Q11" s="41"/>
      <c r="R11" s="42"/>
      <c r="S11" s="42" t="s">
        <v>74</v>
      </c>
      <c r="T11" s="43"/>
      <c r="U11" s="43" t="s">
        <v>74</v>
      </c>
      <c r="V11" s="30" t="s">
        <v>74</v>
      </c>
      <c r="X11" s="36"/>
      <c r="Y11" s="39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8"/>
      <c r="AP11" s="38"/>
      <c r="AQ11" s="19"/>
      <c r="AR11" s="19"/>
      <c r="AS11" s="38"/>
    </row>
    <row r="12" spans="1:46" x14ac:dyDescent="0.25">
      <c r="A12" s="2">
        <v>7</v>
      </c>
      <c r="B12" s="23" t="s">
        <v>33</v>
      </c>
      <c r="C12" s="41"/>
      <c r="D12" s="41"/>
      <c r="E12" s="41"/>
      <c r="F12" s="41"/>
      <c r="G12" s="41">
        <v>5</v>
      </c>
      <c r="H12" s="41"/>
      <c r="I12" s="41" t="s">
        <v>77</v>
      </c>
      <c r="J12" s="41"/>
      <c r="K12" s="41"/>
      <c r="L12" s="41" t="s">
        <v>77</v>
      </c>
      <c r="M12" s="41">
        <v>5</v>
      </c>
      <c r="N12" s="41" t="s">
        <v>77</v>
      </c>
      <c r="O12" s="41">
        <v>5</v>
      </c>
      <c r="P12" s="41" t="s">
        <v>77</v>
      </c>
      <c r="Q12" s="41"/>
      <c r="R12" s="42"/>
      <c r="S12" s="42" t="s">
        <v>74</v>
      </c>
      <c r="T12" s="43"/>
      <c r="U12" s="43" t="s">
        <v>74</v>
      </c>
      <c r="V12" s="30" t="s">
        <v>74</v>
      </c>
      <c r="X12" s="36"/>
      <c r="Y12" s="39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8"/>
      <c r="AP12" s="38"/>
      <c r="AQ12" s="19"/>
      <c r="AR12" s="19"/>
      <c r="AS12" s="38"/>
    </row>
    <row r="13" spans="1:46" x14ac:dyDescent="0.25">
      <c r="A13" s="2">
        <v>8</v>
      </c>
      <c r="B13" s="24" t="s">
        <v>34</v>
      </c>
      <c r="C13" s="41"/>
      <c r="D13" s="41"/>
      <c r="E13" s="41"/>
      <c r="F13" s="41"/>
      <c r="G13" s="41" t="s">
        <v>77</v>
      </c>
      <c r="H13" s="41"/>
      <c r="I13" s="41" t="s">
        <v>77</v>
      </c>
      <c r="J13" s="41"/>
      <c r="K13" s="41"/>
      <c r="L13" s="41" t="s">
        <v>77</v>
      </c>
      <c r="M13" s="41" t="s">
        <v>77</v>
      </c>
      <c r="N13" s="41" t="s">
        <v>77</v>
      </c>
      <c r="O13" s="41" t="s">
        <v>77</v>
      </c>
      <c r="P13" s="41" t="s">
        <v>77</v>
      </c>
      <c r="Q13" s="41"/>
      <c r="R13" s="42"/>
      <c r="S13" s="42" t="s">
        <v>74</v>
      </c>
      <c r="T13" s="43"/>
      <c r="U13" s="43" t="s">
        <v>74</v>
      </c>
      <c r="V13" s="30" t="s">
        <v>74</v>
      </c>
      <c r="X13" s="36"/>
      <c r="Y13" s="39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8"/>
      <c r="AP13" s="38"/>
      <c r="AQ13" s="19"/>
      <c r="AR13" s="19"/>
      <c r="AS13" s="38"/>
    </row>
    <row r="14" spans="1:46" x14ac:dyDescent="0.25">
      <c r="A14" s="2">
        <v>9</v>
      </c>
      <c r="B14" s="23" t="s">
        <v>35</v>
      </c>
      <c r="C14" s="41"/>
      <c r="D14" s="41"/>
      <c r="E14" s="41"/>
      <c r="F14" s="41"/>
      <c r="G14" s="41">
        <v>5</v>
      </c>
      <c r="H14" s="41"/>
      <c r="I14" s="41" t="s">
        <v>77</v>
      </c>
      <c r="J14" s="41"/>
      <c r="K14" s="41"/>
      <c r="L14" s="41" t="s">
        <v>77</v>
      </c>
      <c r="M14" s="41">
        <v>5</v>
      </c>
      <c r="N14" s="41" t="s">
        <v>77</v>
      </c>
      <c r="O14" s="41" t="s">
        <v>77</v>
      </c>
      <c r="P14" s="41" t="s">
        <v>77</v>
      </c>
      <c r="Q14" s="41"/>
      <c r="R14" s="42"/>
      <c r="S14" s="42" t="s">
        <v>74</v>
      </c>
      <c r="T14" s="43"/>
      <c r="U14" s="43" t="s">
        <v>74</v>
      </c>
      <c r="V14" s="30" t="s">
        <v>74</v>
      </c>
      <c r="X14" s="36"/>
      <c r="Y14" s="39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8"/>
      <c r="AP14" s="38"/>
      <c r="AQ14" s="19"/>
      <c r="AR14" s="19"/>
      <c r="AS14" s="38"/>
    </row>
    <row r="15" spans="1:46" x14ac:dyDescent="0.25">
      <c r="A15" s="2">
        <v>10</v>
      </c>
      <c r="B15" s="23" t="s">
        <v>36</v>
      </c>
      <c r="C15" s="27"/>
      <c r="D15" s="27"/>
      <c r="E15" s="27"/>
      <c r="F15" s="27"/>
      <c r="G15" s="27">
        <v>5</v>
      </c>
      <c r="H15" s="27"/>
      <c r="I15" s="27" t="s">
        <v>77</v>
      </c>
      <c r="J15" s="27"/>
      <c r="K15" s="27"/>
      <c r="L15" s="27">
        <v>5</v>
      </c>
      <c r="M15" s="27">
        <v>4</v>
      </c>
      <c r="N15" s="27">
        <v>4</v>
      </c>
      <c r="O15" s="27">
        <v>3</v>
      </c>
      <c r="P15" s="27">
        <v>4</v>
      </c>
      <c r="Q15" s="27"/>
      <c r="R15" s="28"/>
      <c r="S15" s="28">
        <f>(1+1+1+2+3+1+1+1)*2</f>
        <v>22</v>
      </c>
      <c r="T15" s="29"/>
      <c r="U15" s="29">
        <v>2</v>
      </c>
      <c r="V15" s="30">
        <f t="shared" si="0"/>
        <v>24</v>
      </c>
      <c r="X15" s="36"/>
      <c r="Y15" s="39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8"/>
      <c r="AP15" s="38"/>
      <c r="AQ15" s="19"/>
      <c r="AR15" s="19"/>
      <c r="AS15" s="38"/>
    </row>
    <row r="16" spans="1:46" x14ac:dyDescent="0.25">
      <c r="A16" s="2">
        <v>11</v>
      </c>
      <c r="B16" s="23" t="s">
        <v>37</v>
      </c>
      <c r="C16" s="27"/>
      <c r="D16" s="27"/>
      <c r="E16" s="27"/>
      <c r="F16" s="27"/>
      <c r="G16" s="27">
        <v>5</v>
      </c>
      <c r="H16" s="27"/>
      <c r="I16" s="27"/>
      <c r="J16" s="27"/>
      <c r="K16" s="27"/>
      <c r="L16" s="27">
        <v>3</v>
      </c>
      <c r="M16" s="27">
        <v>5</v>
      </c>
      <c r="N16" s="27">
        <v>5</v>
      </c>
      <c r="O16" s="27">
        <v>5</v>
      </c>
      <c r="P16" s="27">
        <v>5</v>
      </c>
      <c r="Q16" s="27"/>
      <c r="R16" s="28"/>
      <c r="S16" s="28">
        <f>(1+1+2+3+2+1)*2</f>
        <v>20</v>
      </c>
      <c r="T16" s="29"/>
      <c r="U16" s="29">
        <v>2</v>
      </c>
      <c r="V16" s="30">
        <f t="shared" si="0"/>
        <v>22</v>
      </c>
      <c r="X16" s="36"/>
      <c r="Y16" s="39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8"/>
      <c r="AP16" s="38"/>
      <c r="AQ16" s="19"/>
      <c r="AR16" s="19"/>
      <c r="AS16" s="38"/>
    </row>
    <row r="17" spans="1:45" x14ac:dyDescent="0.25">
      <c r="A17" s="2">
        <v>12</v>
      </c>
      <c r="B17" s="23" t="s">
        <v>38</v>
      </c>
      <c r="C17" s="27"/>
      <c r="D17" s="27"/>
      <c r="E17" s="27"/>
      <c r="F17" s="27"/>
      <c r="G17" s="27" t="s">
        <v>77</v>
      </c>
      <c r="H17" s="27"/>
      <c r="I17" s="27"/>
      <c r="J17" s="27"/>
      <c r="K17" s="27"/>
      <c r="L17" s="27">
        <v>2</v>
      </c>
      <c r="M17" s="27">
        <v>2</v>
      </c>
      <c r="N17" s="27">
        <v>4</v>
      </c>
      <c r="O17" s="27">
        <v>4</v>
      </c>
      <c r="P17" s="27">
        <v>3</v>
      </c>
      <c r="Q17" s="27"/>
      <c r="R17" s="28"/>
      <c r="S17" s="28">
        <f>(1+1+1+1+2+1)*2</f>
        <v>14</v>
      </c>
      <c r="T17" s="29"/>
      <c r="U17" s="29">
        <v>2</v>
      </c>
      <c r="V17" s="30">
        <f t="shared" si="0"/>
        <v>16</v>
      </c>
      <c r="X17" s="36"/>
      <c r="Y17" s="39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8"/>
      <c r="AP17" s="38"/>
      <c r="AQ17" s="19"/>
      <c r="AR17" s="19"/>
      <c r="AS17" s="38"/>
    </row>
    <row r="18" spans="1:45" x14ac:dyDescent="0.25">
      <c r="A18" s="2">
        <v>13</v>
      </c>
      <c r="B18" s="23" t="s">
        <v>39</v>
      </c>
      <c r="C18" s="41"/>
      <c r="D18" s="41"/>
      <c r="E18" s="41"/>
      <c r="F18" s="41"/>
      <c r="G18" s="41" t="s">
        <v>77</v>
      </c>
      <c r="H18" s="41"/>
      <c r="I18" s="41"/>
      <c r="J18" s="41"/>
      <c r="K18" s="41"/>
      <c r="L18" s="41">
        <v>5</v>
      </c>
      <c r="M18" s="41">
        <v>5</v>
      </c>
      <c r="N18" s="41">
        <v>5</v>
      </c>
      <c r="O18" s="41">
        <v>5</v>
      </c>
      <c r="P18" s="41">
        <v>5</v>
      </c>
      <c r="Q18" s="41"/>
      <c r="R18" s="42"/>
      <c r="S18" s="42" t="s">
        <v>74</v>
      </c>
      <c r="T18" s="43"/>
      <c r="U18" s="43" t="s">
        <v>74</v>
      </c>
      <c r="V18" s="30" t="s">
        <v>74</v>
      </c>
      <c r="X18" s="36"/>
      <c r="Y18" s="8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8"/>
      <c r="AP18" s="38"/>
      <c r="AQ18" s="19"/>
      <c r="AR18" s="19"/>
      <c r="AS18" s="38"/>
    </row>
    <row r="19" spans="1:45" x14ac:dyDescent="0.25">
      <c r="A19" s="2">
        <v>14</v>
      </c>
      <c r="B19" s="23" t="s">
        <v>40</v>
      </c>
      <c r="C19" s="27"/>
      <c r="D19" s="27"/>
      <c r="E19" s="27"/>
      <c r="F19" s="27"/>
      <c r="G19" s="27">
        <v>5</v>
      </c>
      <c r="H19" s="27"/>
      <c r="I19" s="27"/>
      <c r="J19" s="27"/>
      <c r="K19" s="27"/>
      <c r="L19" s="27">
        <v>4</v>
      </c>
      <c r="M19" s="27">
        <v>5</v>
      </c>
      <c r="N19" s="27">
        <v>3</v>
      </c>
      <c r="O19" s="27">
        <v>5</v>
      </c>
      <c r="P19" s="27">
        <v>5</v>
      </c>
      <c r="Q19" s="27"/>
      <c r="R19" s="28"/>
      <c r="S19" s="28">
        <f>(2+1+1+1+2)*2</f>
        <v>14</v>
      </c>
      <c r="T19" s="29"/>
      <c r="U19" s="29"/>
      <c r="V19" s="30">
        <f t="shared" si="0"/>
        <v>14</v>
      </c>
      <c r="X19" s="36"/>
      <c r="Y19" s="8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8"/>
      <c r="AP19" s="38"/>
      <c r="AQ19" s="19"/>
      <c r="AR19" s="19"/>
      <c r="AS19" s="38"/>
    </row>
    <row r="20" spans="1:45" x14ac:dyDescent="0.25">
      <c r="A20" s="2">
        <v>15</v>
      </c>
      <c r="B20" s="23" t="s">
        <v>41</v>
      </c>
      <c r="C20" s="27"/>
      <c r="D20" s="27"/>
      <c r="E20" s="27"/>
      <c r="F20" s="27"/>
      <c r="G20" s="27">
        <v>5</v>
      </c>
      <c r="H20" s="27"/>
      <c r="I20" s="27"/>
      <c r="J20" s="27"/>
      <c r="K20" s="27"/>
      <c r="L20" s="27">
        <v>4</v>
      </c>
      <c r="M20" s="27">
        <v>4</v>
      </c>
      <c r="N20" s="27">
        <v>4</v>
      </c>
      <c r="O20" s="27">
        <v>5</v>
      </c>
      <c r="P20" s="27">
        <v>5</v>
      </c>
      <c r="Q20" s="27"/>
      <c r="R20" s="28"/>
      <c r="S20" s="28">
        <f>(2+1)*2</f>
        <v>6</v>
      </c>
      <c r="T20" s="29"/>
      <c r="U20" s="29">
        <v>3</v>
      </c>
      <c r="V20" s="30">
        <f t="shared" si="0"/>
        <v>9</v>
      </c>
      <c r="X20" s="36"/>
      <c r="Y20" s="8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8"/>
      <c r="AP20" s="38"/>
      <c r="AQ20" s="19"/>
      <c r="AR20" s="19"/>
      <c r="AS20" s="38"/>
    </row>
    <row r="21" spans="1:45" x14ac:dyDescent="0.25">
      <c r="A21" s="2">
        <v>16</v>
      </c>
      <c r="B21" s="23" t="s">
        <v>42</v>
      </c>
      <c r="C21" s="41"/>
      <c r="D21" s="41"/>
      <c r="E21" s="41"/>
      <c r="F21" s="41"/>
      <c r="G21" s="41" t="s">
        <v>77</v>
      </c>
      <c r="H21" s="41"/>
      <c r="I21" s="41"/>
      <c r="J21" s="41"/>
      <c r="K21" s="41"/>
      <c r="L21" s="41" t="s">
        <v>77</v>
      </c>
      <c r="M21" s="41" t="s">
        <v>77</v>
      </c>
      <c r="N21" s="41" t="s">
        <v>77</v>
      </c>
      <c r="O21" s="41" t="s">
        <v>77</v>
      </c>
      <c r="P21" s="41" t="s">
        <v>77</v>
      </c>
      <c r="Q21" s="41"/>
      <c r="R21" s="42"/>
      <c r="S21" s="42" t="s">
        <v>74</v>
      </c>
      <c r="T21" s="43"/>
      <c r="U21" s="43"/>
      <c r="V21" s="30" t="s">
        <v>74</v>
      </c>
      <c r="X21" s="36"/>
      <c r="Y21" s="8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8"/>
      <c r="AP21" s="38"/>
      <c r="AQ21" s="19"/>
      <c r="AR21" s="19"/>
      <c r="AS21" s="38"/>
    </row>
    <row r="22" spans="1:45" x14ac:dyDescent="0.25">
      <c r="A22" s="2">
        <v>17</v>
      </c>
      <c r="B22" s="23" t="s">
        <v>43</v>
      </c>
      <c r="C22" s="27"/>
      <c r="D22" s="27"/>
      <c r="E22" s="27"/>
      <c r="F22" s="27"/>
      <c r="G22" s="27" t="s">
        <v>77</v>
      </c>
      <c r="H22" s="27"/>
      <c r="I22" s="27"/>
      <c r="J22" s="27"/>
      <c r="K22" s="27"/>
      <c r="L22" s="27">
        <v>2</v>
      </c>
      <c r="M22" s="27" t="s">
        <v>77</v>
      </c>
      <c r="N22" s="27">
        <v>3</v>
      </c>
      <c r="O22" s="27">
        <v>4</v>
      </c>
      <c r="P22" s="27">
        <v>2</v>
      </c>
      <c r="Q22" s="27"/>
      <c r="R22" s="28"/>
      <c r="S22" s="28">
        <f>(1+2+1+2+1+2+3+2)*2</f>
        <v>28</v>
      </c>
      <c r="T22" s="29"/>
      <c r="U22" s="29">
        <v>2</v>
      </c>
      <c r="V22" s="30">
        <f t="shared" si="0"/>
        <v>30</v>
      </c>
      <c r="X22" s="36"/>
      <c r="Y22" s="8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8"/>
      <c r="AP22" s="38"/>
      <c r="AQ22" s="19"/>
      <c r="AR22" s="19"/>
      <c r="AS22" s="38"/>
    </row>
    <row r="23" spans="1:45" x14ac:dyDescent="0.25">
      <c r="A23" s="2">
        <v>18</v>
      </c>
      <c r="B23" s="23" t="s">
        <v>44</v>
      </c>
      <c r="C23" s="2"/>
      <c r="D23" s="2"/>
      <c r="E23" s="2"/>
      <c r="F23" s="2"/>
      <c r="G23" s="2" t="s">
        <v>77</v>
      </c>
      <c r="H23" s="2"/>
      <c r="I23" s="2"/>
      <c r="J23" s="2"/>
      <c r="K23" s="2"/>
      <c r="L23" s="27">
        <v>3</v>
      </c>
      <c r="M23" s="27">
        <v>4</v>
      </c>
      <c r="N23" s="27">
        <v>5</v>
      </c>
      <c r="O23" s="27">
        <v>5</v>
      </c>
      <c r="P23" s="27">
        <v>5</v>
      </c>
      <c r="Q23" s="2"/>
      <c r="R23" s="16"/>
      <c r="S23" s="16">
        <f>(1+2+1+2)*2</f>
        <v>12</v>
      </c>
      <c r="T23" s="18"/>
      <c r="U23" s="18">
        <v>3</v>
      </c>
      <c r="V23" s="30">
        <f t="shared" si="0"/>
        <v>15</v>
      </c>
      <c r="X23" s="36"/>
      <c r="Y23" s="8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8"/>
      <c r="AP23" s="38"/>
      <c r="AQ23" s="19"/>
      <c r="AR23" s="19"/>
      <c r="AS23" s="38"/>
    </row>
    <row r="24" spans="1:45" x14ac:dyDescent="0.25">
      <c r="A24" s="2">
        <v>19</v>
      </c>
      <c r="B24" s="2" t="s">
        <v>45</v>
      </c>
      <c r="C24" s="2"/>
      <c r="D24" s="2"/>
      <c r="E24" s="2"/>
      <c r="F24" s="2"/>
      <c r="G24" s="2">
        <v>5</v>
      </c>
      <c r="H24" s="2"/>
      <c r="I24" s="2"/>
      <c r="J24" s="2"/>
      <c r="K24" s="2"/>
      <c r="L24" s="27">
        <v>5</v>
      </c>
      <c r="M24" s="27">
        <v>5</v>
      </c>
      <c r="N24" s="27">
        <v>5</v>
      </c>
      <c r="O24" s="27">
        <v>5</v>
      </c>
      <c r="P24" s="27">
        <v>5</v>
      </c>
      <c r="Q24" s="2"/>
      <c r="R24" s="16"/>
      <c r="S24" s="16">
        <f>(1+1)*2</f>
        <v>4</v>
      </c>
      <c r="T24" s="18"/>
      <c r="U24" s="18"/>
      <c r="V24" s="30">
        <f t="shared" si="0"/>
        <v>4</v>
      </c>
      <c r="X24" s="36"/>
      <c r="Y24" s="37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8"/>
      <c r="AP24" s="38"/>
      <c r="AQ24" s="19"/>
      <c r="AR24" s="19"/>
      <c r="AS24" s="38"/>
    </row>
    <row r="25" spans="1:45" x14ac:dyDescent="0.25">
      <c r="A25" s="2">
        <v>20</v>
      </c>
      <c r="B25" s="22" t="s">
        <v>46</v>
      </c>
      <c r="C25" s="2"/>
      <c r="D25" s="2"/>
      <c r="E25" s="2"/>
      <c r="F25" s="2"/>
      <c r="G25" s="2" t="s">
        <v>77</v>
      </c>
      <c r="H25" s="2"/>
      <c r="I25" s="2"/>
      <c r="J25" s="2"/>
      <c r="K25" s="2"/>
      <c r="L25" s="27">
        <v>5</v>
      </c>
      <c r="M25" s="27">
        <v>5</v>
      </c>
      <c r="N25" s="27">
        <v>4</v>
      </c>
      <c r="O25" s="27">
        <v>5</v>
      </c>
      <c r="P25" s="27">
        <v>5</v>
      </c>
      <c r="Q25" s="2"/>
      <c r="R25" s="16"/>
      <c r="S25" s="16">
        <f>(1+3+1+1+1)*2</f>
        <v>14</v>
      </c>
      <c r="T25" s="18"/>
      <c r="U25" s="18">
        <v>1</v>
      </c>
      <c r="V25" s="30">
        <f t="shared" si="0"/>
        <v>15</v>
      </c>
      <c r="X25" s="36"/>
      <c r="Y25" s="8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8"/>
      <c r="AP25" s="38"/>
      <c r="AQ25" s="19"/>
      <c r="AR25" s="19"/>
      <c r="AS25" s="38"/>
    </row>
    <row r="26" spans="1:45" x14ac:dyDescent="0.25">
      <c r="A26" s="2">
        <v>21</v>
      </c>
      <c r="B26" s="2" t="s">
        <v>47</v>
      </c>
      <c r="C26" s="2"/>
      <c r="D26" s="2"/>
      <c r="E26" s="2"/>
      <c r="F26" s="2"/>
      <c r="G26" s="2" t="s">
        <v>77</v>
      </c>
      <c r="H26" s="2"/>
      <c r="I26" s="2"/>
      <c r="J26" s="2"/>
      <c r="K26" s="2"/>
      <c r="L26" s="27">
        <v>5</v>
      </c>
      <c r="M26" s="27">
        <v>5</v>
      </c>
      <c r="N26" s="27">
        <v>4</v>
      </c>
      <c r="O26" s="27">
        <v>5</v>
      </c>
      <c r="P26" s="27">
        <v>5</v>
      </c>
      <c r="Q26" s="2"/>
      <c r="R26" s="16">
        <f>1*2</f>
        <v>2</v>
      </c>
      <c r="S26" s="16">
        <f>(1+1)*2</f>
        <v>4</v>
      </c>
      <c r="T26" s="18"/>
      <c r="U26" s="18"/>
      <c r="V26" s="30">
        <f t="shared" si="0"/>
        <v>6</v>
      </c>
      <c r="X26" s="36"/>
      <c r="Y26" s="37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8"/>
      <c r="AP26" s="38"/>
      <c r="AQ26" s="19"/>
      <c r="AR26" s="19"/>
      <c r="AS26" s="38"/>
    </row>
    <row r="27" spans="1:45" x14ac:dyDescent="0.25">
      <c r="A27" s="2">
        <v>22</v>
      </c>
      <c r="B27" s="2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20"/>
      <c r="X27" s="36"/>
      <c r="Y27" s="8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8"/>
      <c r="AP27" s="38"/>
      <c r="AQ27" s="19"/>
      <c r="AR27" s="19"/>
      <c r="AS27" s="38"/>
    </row>
    <row r="28" spans="1:45" x14ac:dyDescent="0.25">
      <c r="A28" s="2">
        <v>23</v>
      </c>
      <c r="B28" s="2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20"/>
      <c r="X28" s="36"/>
      <c r="Y28" s="8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8"/>
      <c r="AP28" s="38"/>
      <c r="AQ28" s="19"/>
      <c r="AR28" s="19"/>
      <c r="AS28" s="38"/>
    </row>
    <row r="29" spans="1:45" x14ac:dyDescent="0.25">
      <c r="A29" s="2">
        <v>24</v>
      </c>
      <c r="B29" s="2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20"/>
      <c r="X29" s="36"/>
      <c r="Y29" s="8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8"/>
      <c r="AP29" s="38"/>
      <c r="AQ29" s="19"/>
      <c r="AR29" s="19"/>
      <c r="AS29" s="38"/>
    </row>
    <row r="30" spans="1:45" x14ac:dyDescent="0.25">
      <c r="A30" s="2">
        <v>25</v>
      </c>
      <c r="B30" s="2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/>
      <c r="X30" s="36"/>
      <c r="Y30" s="8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8"/>
      <c r="AP30" s="38"/>
      <c r="AQ30" s="19"/>
      <c r="AR30" s="19"/>
      <c r="AS30" s="38"/>
    </row>
    <row r="31" spans="1:45" x14ac:dyDescent="0.25">
      <c r="A31" s="2">
        <v>26</v>
      </c>
      <c r="B31" s="2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/>
      <c r="X31" s="36"/>
      <c r="Y31" s="8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8"/>
      <c r="AP31" s="38"/>
      <c r="AQ31" s="19"/>
      <c r="AR31" s="19"/>
      <c r="AS31" s="38"/>
    </row>
    <row r="32" spans="1:45" x14ac:dyDescent="0.25">
      <c r="A32" s="2">
        <v>27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/>
      <c r="X32" s="36"/>
      <c r="Y32" s="8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8"/>
      <c r="AP32" s="38"/>
      <c r="AQ32" s="19"/>
      <c r="AR32" s="19"/>
      <c r="AS32" s="38"/>
    </row>
    <row r="33" spans="1:46" x14ac:dyDescent="0.25">
      <c r="A33" s="2">
        <v>28</v>
      </c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/>
      <c r="X33" s="36"/>
      <c r="Y33" s="8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8"/>
      <c r="AP33" s="38"/>
      <c r="AQ33" s="19"/>
      <c r="AR33" s="19"/>
      <c r="AS33" s="38"/>
    </row>
    <row r="34" spans="1:46" x14ac:dyDescent="0.25">
      <c r="A34" s="12"/>
      <c r="B34" s="44" t="s">
        <v>10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5"/>
      <c r="R34" s="10">
        <f>SUM(R6:R33)</f>
        <v>8</v>
      </c>
      <c r="S34" s="10">
        <f>SUM(S6:S33)</f>
        <v>204</v>
      </c>
      <c r="T34" s="10">
        <f>SUM(T6:T33)</f>
        <v>1</v>
      </c>
      <c r="U34" s="10">
        <f>SUM(U6:U33)</f>
        <v>19</v>
      </c>
      <c r="V34" s="10">
        <f>SUM(V6:V33)</f>
        <v>232</v>
      </c>
      <c r="W34" s="19"/>
      <c r="X34" s="37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40"/>
      <c r="AP34" s="40"/>
      <c r="AQ34" s="40"/>
      <c r="AR34" s="40"/>
      <c r="AS34" s="40"/>
      <c r="AT34" s="19"/>
    </row>
    <row r="35" spans="1:46" x14ac:dyDescent="0.25">
      <c r="A35" s="11"/>
      <c r="B35" s="25"/>
      <c r="C35" s="25"/>
      <c r="D35" s="25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5"/>
      <c r="S35" s="25"/>
      <c r="T35" s="25"/>
      <c r="U35" s="25"/>
      <c r="V35" s="25"/>
      <c r="X35" s="11"/>
      <c r="Y35" s="32"/>
      <c r="Z35" s="32"/>
      <c r="AA35" s="32"/>
      <c r="AB35" s="32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2"/>
      <c r="AP35" s="32"/>
      <c r="AQ35" s="32"/>
      <c r="AR35" s="32"/>
      <c r="AS35" s="32"/>
    </row>
    <row r="36" spans="1:46" x14ac:dyDescent="0.25">
      <c r="B36" s="26" t="s">
        <v>8</v>
      </c>
      <c r="C36" s="7" t="e">
        <f>(COUNTIF(C6:C33,3)*3+COUNTIF(C6:C33,4)*4+COUNTIF(C6:C33,5)*5)/COUNT(C6:C33)</f>
        <v>#DIV/0!</v>
      </c>
      <c r="D36" s="7" t="e">
        <f t="shared" ref="D36:E36" si="1">(COUNTIF(D6:D33,3)*3+COUNTIF(D6:D33,4)*4+COUNTIF(D6:D33,5)*5)/COUNT(D6:D33)</f>
        <v>#DIV/0!</v>
      </c>
      <c r="E36" s="7" t="e">
        <f t="shared" si="1"/>
        <v>#DIV/0!</v>
      </c>
      <c r="F36" s="7" t="e">
        <f>(COUNTIF(F6:F33,3)*3+COUNTIF(F6:F33,4)*4+COUNTIF(F6:F33,5)*5)/COUNT(F6:F33)</f>
        <v>#DIV/0!</v>
      </c>
      <c r="G36" s="7">
        <f t="shared" ref="G36:Q36" si="2">(COUNTIF(G6:G33,3)*3+COUNTIF(G6:G33,4)*4+COUNTIF(G6:G33,5)*5)/COUNT(G6:G33)</f>
        <v>5</v>
      </c>
      <c r="H36" s="7" t="e">
        <f t="shared" si="2"/>
        <v>#DIV/0!</v>
      </c>
      <c r="I36" s="7">
        <f t="shared" si="2"/>
        <v>4.75</v>
      </c>
      <c r="J36" s="7" t="e">
        <f t="shared" si="2"/>
        <v>#DIV/0!</v>
      </c>
      <c r="K36" s="7" t="e">
        <f t="shared" si="2"/>
        <v>#DIV/0!</v>
      </c>
      <c r="L36" s="7">
        <f t="shared" si="2"/>
        <v>3.8</v>
      </c>
      <c r="M36" s="7">
        <f t="shared" si="2"/>
        <v>4.117647058823529</v>
      </c>
      <c r="N36" s="7">
        <f t="shared" si="2"/>
        <v>4.25</v>
      </c>
      <c r="O36" s="7">
        <f t="shared" si="2"/>
        <v>4.4705882352941178</v>
      </c>
      <c r="P36" s="7">
        <f t="shared" si="2"/>
        <v>4.4666666666666668</v>
      </c>
      <c r="Q36" s="37" t="e">
        <f t="shared" si="2"/>
        <v>#DIV/0!</v>
      </c>
      <c r="R36" s="18"/>
      <c r="S36" s="18"/>
      <c r="T36" s="18"/>
      <c r="U36" s="18"/>
      <c r="V36" s="18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2"/>
      <c r="AP36" s="32"/>
      <c r="AQ36" s="32"/>
      <c r="AR36" s="32"/>
      <c r="AS36" s="32"/>
    </row>
    <row r="37" spans="1:46" x14ac:dyDescent="0.25">
      <c r="B37" s="26" t="s">
        <v>9</v>
      </c>
      <c r="C37" s="7" t="e">
        <f t="shared" ref="C37:E37" si="3">(COUNTIF(C6:C33,4)*4+COUNTIF(C6:C33,5)*5)/COUNT(C6:C33)</f>
        <v>#DIV/0!</v>
      </c>
      <c r="D37" s="7" t="e">
        <f t="shared" si="3"/>
        <v>#DIV/0!</v>
      </c>
      <c r="E37" s="7" t="e">
        <f t="shared" si="3"/>
        <v>#DIV/0!</v>
      </c>
      <c r="F37" s="7" t="e">
        <f>(COUNTIF(F6:F33,4)*4+COUNTIF(F6:F33,5)*5)/COUNT(F6:F33)</f>
        <v>#DIV/0!</v>
      </c>
      <c r="G37" s="7">
        <f t="shared" ref="G37:Q37" si="4">(COUNTIF(G6:G33,4)*4+COUNTIF(G6:G33,5)*5)/COUNT(G6:G33)</f>
        <v>5</v>
      </c>
      <c r="H37" s="7" t="e">
        <f t="shared" si="4"/>
        <v>#DIV/0!</v>
      </c>
      <c r="I37" s="7">
        <f t="shared" si="4"/>
        <v>4.75</v>
      </c>
      <c r="J37" s="7" t="e">
        <f t="shared" si="4"/>
        <v>#DIV/0!</v>
      </c>
      <c r="K37" s="7" t="e">
        <f t="shared" si="4"/>
        <v>#DIV/0!</v>
      </c>
      <c r="L37" s="7">
        <f t="shared" si="4"/>
        <v>3.4</v>
      </c>
      <c r="M37" s="7">
        <f t="shared" si="4"/>
        <v>4.117647058823529</v>
      </c>
      <c r="N37" s="7">
        <f t="shared" si="4"/>
        <v>3.6875</v>
      </c>
      <c r="O37" s="7">
        <f t="shared" si="4"/>
        <v>4.2941176470588234</v>
      </c>
      <c r="P37" s="7">
        <f t="shared" si="4"/>
        <v>4.2666666666666666</v>
      </c>
      <c r="Q37" s="37" t="e">
        <f t="shared" si="4"/>
        <v>#DIV/0!</v>
      </c>
      <c r="R37" s="18"/>
      <c r="S37" s="18"/>
      <c r="T37" s="18"/>
      <c r="U37" s="18"/>
      <c r="V37" s="18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2"/>
      <c r="AP37" s="32"/>
      <c r="AQ37" s="32"/>
      <c r="AR37" s="32"/>
      <c r="AS37" s="32"/>
    </row>
    <row r="38" spans="1:46" x14ac:dyDescent="0.2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5"/>
      <c r="S38" s="25"/>
      <c r="T38" s="25"/>
      <c r="U38" s="25"/>
      <c r="V38" s="25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6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5"/>
      <c r="S39" s="25"/>
      <c r="T39" s="25"/>
      <c r="U39" s="25"/>
      <c r="V39" s="25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6" x14ac:dyDescent="0.25">
      <c r="B40" s="1" t="s">
        <v>48</v>
      </c>
      <c r="C40" s="1" t="s">
        <v>11</v>
      </c>
      <c r="Q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6" x14ac:dyDescent="0.25">
      <c r="B41" s="1" t="s">
        <v>49</v>
      </c>
      <c r="C41" s="1" t="s">
        <v>11</v>
      </c>
      <c r="Q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</sheetData>
  <mergeCells count="54">
    <mergeCell ref="B34:Q34"/>
    <mergeCell ref="A1:S1"/>
    <mergeCell ref="AL2:AL4"/>
    <mergeCell ref="X1:AP1"/>
    <mergeCell ref="X2:X5"/>
    <mergeCell ref="Y2:Y5"/>
    <mergeCell ref="Z2:Z4"/>
    <mergeCell ref="AA2:AA4"/>
    <mergeCell ref="AB2:AB4"/>
    <mergeCell ref="AC2:AC4"/>
    <mergeCell ref="AD2:AD4"/>
    <mergeCell ref="AE2:AE4"/>
    <mergeCell ref="AF2:AF4"/>
    <mergeCell ref="AO2:AS2"/>
    <mergeCell ref="Y34:AN34"/>
    <mergeCell ref="AS3:AS5"/>
    <mergeCell ref="AQ3:AR3"/>
    <mergeCell ref="AO3:AP3"/>
    <mergeCell ref="V3:V5"/>
    <mergeCell ref="T3:U3"/>
    <mergeCell ref="AN2:AN4"/>
    <mergeCell ref="AM2:AM4"/>
    <mergeCell ref="AK2:AK4"/>
    <mergeCell ref="AJ2:AJ4"/>
    <mergeCell ref="AI2:AI4"/>
    <mergeCell ref="AH2:AH4"/>
    <mergeCell ref="AG2:AG4"/>
    <mergeCell ref="AR4:AR5"/>
    <mergeCell ref="AQ4:AQ5"/>
    <mergeCell ref="AP4:AP5"/>
    <mergeCell ref="AO4:AO5"/>
    <mergeCell ref="M2:M4"/>
    <mergeCell ref="L2:L4"/>
    <mergeCell ref="K2:K4"/>
    <mergeCell ref="J2:J4"/>
    <mergeCell ref="R2:V2"/>
    <mergeCell ref="Q2:Q4"/>
    <mergeCell ref="P2:P4"/>
    <mergeCell ref="O2:O4"/>
    <mergeCell ref="N2:N4"/>
    <mergeCell ref="T4:T5"/>
    <mergeCell ref="S4:S5"/>
    <mergeCell ref="R4:R5"/>
    <mergeCell ref="R3:S3"/>
    <mergeCell ref="U4:U5"/>
    <mergeCell ref="D2:D4"/>
    <mergeCell ref="C2:C4"/>
    <mergeCell ref="B2:B5"/>
    <mergeCell ref="A2:A5"/>
    <mergeCell ref="I2:I4"/>
    <mergeCell ref="H2:H4"/>
    <mergeCell ref="G2:G4"/>
    <mergeCell ref="F2:F4"/>
    <mergeCell ref="E2:E4"/>
  </mergeCells>
  <conditionalFormatting sqref="Z6:AN27 C6:Q27">
    <cfRule type="cellIs" dxfId="4" priority="5" operator="equal">
      <formula>"н/а"</formula>
    </cfRule>
  </conditionalFormatting>
  <conditionalFormatting sqref="Z6:AN33 C6:Q33">
    <cfRule type="cellIs" dxfId="3" priority="4" operator="equal">
      <formula>2</formula>
    </cfRule>
  </conditionalFormatting>
  <conditionalFormatting sqref="S6:S26">
    <cfRule type="cellIs" dxfId="0" priority="1" operator="between">
      <formula>0</formula>
      <formula>36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46" t="s">
        <v>21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 x14ac:dyDescent="0.25">
      <c r="A2" s="48" t="s">
        <v>0</v>
      </c>
      <c r="B2" s="48" t="s">
        <v>1</v>
      </c>
      <c r="C2" s="50" t="s">
        <v>12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 t="s">
        <v>2</v>
      </c>
      <c r="S2" s="51"/>
      <c r="T2" s="51"/>
      <c r="U2" s="51"/>
      <c r="V2" s="51"/>
    </row>
    <row r="3" spans="1:23" ht="19.5" customHeight="1" x14ac:dyDescent="0.25">
      <c r="A3" s="48"/>
      <c r="B3" s="48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48" t="s">
        <v>22</v>
      </c>
      <c r="S3" s="48"/>
      <c r="T3" s="48" t="s">
        <v>23</v>
      </c>
      <c r="U3" s="48"/>
      <c r="V3" s="52" t="s">
        <v>3</v>
      </c>
      <c r="W3" s="9"/>
    </row>
    <row r="4" spans="1:23" ht="225" customHeight="1" x14ac:dyDescent="0.25">
      <c r="A4" s="48"/>
      <c r="B4" s="48"/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49" t="s">
        <v>4</v>
      </c>
      <c r="S4" s="49" t="s">
        <v>5</v>
      </c>
      <c r="T4" s="49" t="s">
        <v>4</v>
      </c>
      <c r="U4" s="49" t="s">
        <v>5</v>
      </c>
      <c r="V4" s="53"/>
    </row>
    <row r="5" spans="1:23" ht="123.6" customHeight="1" x14ac:dyDescent="0.25">
      <c r="A5" s="48"/>
      <c r="B5" s="4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9"/>
      <c r="S5" s="49"/>
      <c r="T5" s="49"/>
      <c r="U5" s="49"/>
      <c r="V5" s="54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71" t="s">
        <v>10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2"/>
      <c r="R34" s="10">
        <f>SUM(R6:R33)</f>
        <v>0</v>
      </c>
      <c r="S34" s="10">
        <f>SUM(S6:S33)</f>
        <v>0</v>
      </c>
      <c r="T34" s="10">
        <f>SUM(T6:T33)</f>
        <v>0</v>
      </c>
      <c r="U34" s="10">
        <f>SUM(U6:U33)</f>
        <v>0</v>
      </c>
      <c r="V34" s="10">
        <f>SUM(V6:V33)</f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46" t="s">
        <v>21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 x14ac:dyDescent="0.25">
      <c r="A2" s="48" t="s">
        <v>0</v>
      </c>
      <c r="B2" s="48" t="s">
        <v>1</v>
      </c>
      <c r="C2" s="50" t="s">
        <v>12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 t="s">
        <v>2</v>
      </c>
      <c r="S2" s="51"/>
      <c r="T2" s="51"/>
      <c r="U2" s="51"/>
      <c r="V2" s="51"/>
    </row>
    <row r="3" spans="1:23" ht="19.5" customHeight="1" x14ac:dyDescent="0.25">
      <c r="A3" s="48"/>
      <c r="B3" s="48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48" t="s">
        <v>22</v>
      </c>
      <c r="S3" s="48"/>
      <c r="T3" s="48" t="s">
        <v>23</v>
      </c>
      <c r="U3" s="48"/>
      <c r="V3" s="52" t="s">
        <v>3</v>
      </c>
      <c r="W3" s="9"/>
    </row>
    <row r="4" spans="1:23" ht="225" customHeight="1" x14ac:dyDescent="0.25">
      <c r="A4" s="48"/>
      <c r="B4" s="48"/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49" t="s">
        <v>4</v>
      </c>
      <c r="S4" s="49" t="s">
        <v>5</v>
      </c>
      <c r="T4" s="49" t="s">
        <v>4</v>
      </c>
      <c r="U4" s="49" t="s">
        <v>5</v>
      </c>
      <c r="V4" s="53"/>
    </row>
    <row r="5" spans="1:23" ht="123.6" customHeight="1" x14ac:dyDescent="0.25">
      <c r="A5" s="48"/>
      <c r="B5" s="4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9"/>
      <c r="S5" s="49"/>
      <c r="T5" s="49"/>
      <c r="U5" s="49"/>
      <c r="V5" s="54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71" t="s">
        <v>10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2"/>
      <c r="R34" s="10">
        <f>SUM(R6:R33)</f>
        <v>0</v>
      </c>
      <c r="S34" s="10">
        <f>SUM(S6:S33)</f>
        <v>0</v>
      </c>
      <c r="T34" s="10">
        <f>SUM(T6:T33)</f>
        <v>0</v>
      </c>
      <c r="U34" s="10">
        <f>SUM(U6:U33)</f>
        <v>0</v>
      </c>
      <c r="V34" s="10">
        <f>SUM(V6:V33)</f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46" t="s">
        <v>21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3" ht="18" customHeight="1" x14ac:dyDescent="0.25">
      <c r="A2" s="48" t="s">
        <v>0</v>
      </c>
      <c r="B2" s="48" t="s">
        <v>1</v>
      </c>
      <c r="C2" s="50" t="s">
        <v>12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 t="s">
        <v>2</v>
      </c>
      <c r="S2" s="51"/>
      <c r="T2" s="51"/>
      <c r="U2" s="51"/>
      <c r="V2" s="51"/>
    </row>
    <row r="3" spans="1:23" ht="19.5" customHeight="1" x14ac:dyDescent="0.25">
      <c r="A3" s="48"/>
      <c r="B3" s="48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48" t="s">
        <v>22</v>
      </c>
      <c r="S3" s="48"/>
      <c r="T3" s="48" t="s">
        <v>23</v>
      </c>
      <c r="U3" s="48"/>
      <c r="V3" s="52" t="s">
        <v>3</v>
      </c>
      <c r="W3" s="9"/>
    </row>
    <row r="4" spans="1:23" ht="225" customHeight="1" x14ac:dyDescent="0.25">
      <c r="A4" s="48"/>
      <c r="B4" s="48"/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49" t="s">
        <v>4</v>
      </c>
      <c r="S4" s="49" t="s">
        <v>5</v>
      </c>
      <c r="T4" s="49" t="s">
        <v>4</v>
      </c>
      <c r="U4" s="49" t="s">
        <v>5</v>
      </c>
      <c r="V4" s="53"/>
    </row>
    <row r="5" spans="1:23" ht="123.6" customHeight="1" x14ac:dyDescent="0.25">
      <c r="A5" s="48"/>
      <c r="B5" s="48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9"/>
      <c r="S5" s="49"/>
      <c r="T5" s="49"/>
      <c r="U5" s="49"/>
      <c r="V5" s="54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71" t="s">
        <v>10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2"/>
      <c r="R34" s="10">
        <f>SUM(R6:R33)</f>
        <v>0</v>
      </c>
      <c r="S34" s="10">
        <f>SUM(S6:S33)</f>
        <v>0</v>
      </c>
      <c r="T34" s="10">
        <f>SUM(T6:T33)</f>
        <v>0</v>
      </c>
      <c r="U34" s="10">
        <f>SUM(U6:U33)</f>
        <v>0</v>
      </c>
      <c r="V34" s="10">
        <f>SUM(V6:V33)</f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2023-03-09T05:43:37Z</dcterms:modified>
</cp:coreProperties>
</file>