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19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Лист1!$A$1:$P$22</definedName>
  </definedNames>
  <calcPr calcId="124519"/>
</workbook>
</file>

<file path=xl/calcChain.xml><?xml version="1.0" encoding="utf-8"?>
<calcChain xmlns="http://schemas.openxmlformats.org/spreadsheetml/2006/main">
  <c r="D24" i="1"/>
  <c r="E24"/>
  <c r="F24"/>
  <c r="G24"/>
  <c r="H24"/>
  <c r="I24"/>
  <c r="J24"/>
  <c r="K24"/>
  <c r="L24"/>
  <c r="C24"/>
  <c r="C21"/>
  <c r="P20"/>
  <c r="P22"/>
  <c r="P21"/>
  <c r="P19"/>
  <c r="C20"/>
  <c r="D20"/>
  <c r="E20"/>
  <c r="F20"/>
  <c r="G20"/>
  <c r="H20"/>
  <c r="I20"/>
  <c r="J20"/>
  <c r="K20"/>
  <c r="L20"/>
  <c r="L21" s="1"/>
  <c r="L22" s="1"/>
  <c r="C19"/>
  <c r="D19"/>
  <c r="E19"/>
  <c r="F19"/>
  <c r="G19"/>
  <c r="H19"/>
  <c r="I19"/>
  <c r="J19"/>
  <c r="K19"/>
  <c r="L19"/>
  <c r="C15"/>
  <c r="C16" s="1"/>
  <c r="C17" s="1"/>
  <c r="C14"/>
  <c r="D21"/>
  <c r="D22" s="1"/>
  <c r="E21"/>
  <c r="E22" s="1"/>
  <c r="F21"/>
  <c r="F22" s="1"/>
  <c r="G21"/>
  <c r="G22" s="1"/>
  <c r="H21"/>
  <c r="H22" s="1"/>
  <c r="I21"/>
  <c r="I22" s="1"/>
  <c r="J21"/>
  <c r="J22" s="1"/>
  <c r="K21"/>
  <c r="K22" s="1"/>
  <c r="D14"/>
  <c r="D15" s="1"/>
  <c r="D16" s="1"/>
  <c r="D17" s="1"/>
  <c r="E14"/>
  <c r="E15" s="1"/>
  <c r="E16" s="1"/>
  <c r="E17" s="1"/>
  <c r="F14"/>
  <c r="F15" s="1"/>
  <c r="F16" s="1"/>
  <c r="F17" s="1"/>
  <c r="G14"/>
  <c r="G15" s="1"/>
  <c r="G16" s="1"/>
  <c r="G17" s="1"/>
  <c r="H14"/>
  <c r="H15" s="1"/>
  <c r="H16" s="1"/>
  <c r="H17" s="1"/>
  <c r="I14"/>
  <c r="I15" s="1"/>
  <c r="I16" s="1"/>
  <c r="I17" s="1"/>
  <c r="J14"/>
  <c r="J15" s="1"/>
  <c r="J16" s="1"/>
  <c r="J17" s="1"/>
  <c r="K14"/>
  <c r="K15" s="1"/>
  <c r="K16" s="1"/>
  <c r="K17" s="1"/>
  <c r="L14"/>
  <c r="L15" s="1"/>
  <c r="L16" s="1"/>
  <c r="L17" s="1"/>
  <c r="O14"/>
  <c r="O15" s="1"/>
  <c r="O16" s="1"/>
  <c r="O17" s="1"/>
  <c r="C22" l="1"/>
</calcChain>
</file>

<file path=xl/sharedStrings.xml><?xml version="1.0" encoding="utf-8"?>
<sst xmlns="http://schemas.openxmlformats.org/spreadsheetml/2006/main" count="40" uniqueCount="35">
  <si>
    <t>Вариант</t>
  </si>
  <si>
    <t>Давление сепарации, Мпа</t>
  </si>
  <si>
    <t>Диаметр сепаратора, м</t>
  </si>
  <si>
    <t>м/сек</t>
  </si>
  <si>
    <t>4. Пропускная способность по газу</t>
  </si>
  <si>
    <t>2. Рассчитаем скорость осаждения капли нефти заданного диаметра</t>
  </si>
  <si>
    <t>Температура сепарации, K</t>
  </si>
  <si>
    <t>Плотность нефти кг/м³</t>
  </si>
  <si>
    <t>Задача №1</t>
  </si>
  <si>
    <t>Задача №2</t>
  </si>
  <si>
    <t>1. Определим скорость газа</t>
  </si>
  <si>
    <t>2. Определим скорость оседания частицы (капли нефти)</t>
  </si>
  <si>
    <t>м/с</t>
  </si>
  <si>
    <t>Wг</t>
  </si>
  <si>
    <t>Wн/Wг</t>
  </si>
  <si>
    <t>Wн</t>
  </si>
  <si>
    <t>V</t>
  </si>
  <si>
    <t>задача 2</t>
  </si>
  <si>
    <t>задача 1</t>
  </si>
  <si>
    <t>Диаметр капли нефти (задача.1) мкм</t>
  </si>
  <si>
    <t>Диаметр капли нефти (задача.2) мкм</t>
  </si>
  <si>
    <t>Коэффициент сжимаемости газа, Z</t>
  </si>
  <si>
    <t>1. Определим плотность газа в условиях сепаратора</t>
  </si>
  <si>
    <t>3. Рассчитаем пропускную способность сепаратора</t>
  </si>
  <si>
    <t>3. Сравним скорости частицы и скорость газа</t>
  </si>
  <si>
    <t>Расчет нефтегазовых сепараторов на пропусную способность по газу и жидкости</t>
  </si>
  <si>
    <r>
      <t>ρ</t>
    </r>
    <r>
      <rPr>
        <b/>
        <vertAlign val="subscript"/>
        <sz val="14"/>
        <color theme="1"/>
        <rFont val="Calibri"/>
        <family val="2"/>
        <charset val="204"/>
        <scheme val="minor"/>
      </rPr>
      <t>г</t>
    </r>
  </si>
  <si>
    <t>№1</t>
  </si>
  <si>
    <t>№2</t>
  </si>
  <si>
    <r>
      <t>Плотность газа при н.у., кг/м</t>
    </r>
    <r>
      <rPr>
        <sz val="14"/>
        <color theme="1"/>
        <rFont val="Calibri"/>
        <family val="2"/>
        <charset val="204"/>
      </rPr>
      <t>³</t>
    </r>
  </si>
  <si>
    <r>
      <t xml:space="preserve">Вязкость газа, </t>
    </r>
    <r>
      <rPr>
        <sz val="14"/>
        <color theme="1"/>
        <rFont val="Calibri"/>
        <family val="2"/>
        <charset val="204"/>
      </rPr>
      <t>µ*10⁻⁵ , Па*с</t>
    </r>
  </si>
  <si>
    <r>
      <t>Пропускная способность по газу, V*10</t>
    </r>
    <r>
      <rPr>
        <sz val="14"/>
        <color theme="1"/>
        <rFont val="Calibri"/>
        <family val="2"/>
        <charset val="204"/>
      </rPr>
      <t>⁴</t>
    </r>
    <r>
      <rPr>
        <sz val="14"/>
        <color theme="1"/>
        <rFont val="Calibri"/>
        <family val="2"/>
        <charset val="204"/>
        <scheme val="minor"/>
      </rPr>
      <t>, м</t>
    </r>
    <r>
      <rPr>
        <sz val="14"/>
        <color theme="1"/>
        <rFont val="Calibri"/>
        <family val="2"/>
        <charset val="204"/>
      </rPr>
      <t>³</t>
    </r>
    <r>
      <rPr>
        <sz val="14"/>
        <color theme="1"/>
        <rFont val="Calibri"/>
        <family val="2"/>
        <charset val="204"/>
        <scheme val="minor"/>
      </rPr>
      <t>/сут</t>
    </r>
  </si>
  <si>
    <r>
      <t>кг/м</t>
    </r>
    <r>
      <rPr>
        <b/>
        <vertAlign val="superscript"/>
        <sz val="14"/>
        <color theme="1"/>
        <rFont val="Calibri"/>
        <family val="2"/>
        <charset val="204"/>
        <scheme val="minor"/>
      </rPr>
      <t>3</t>
    </r>
  </si>
  <si>
    <r>
      <t>м</t>
    </r>
    <r>
      <rPr>
        <b/>
        <sz val="14"/>
        <color theme="1"/>
        <rFont val="Calibri"/>
        <family val="2"/>
        <charset val="204"/>
      </rPr>
      <t>³</t>
    </r>
    <r>
      <rPr>
        <b/>
        <sz val="14"/>
        <color theme="1"/>
        <rFont val="Calibri"/>
        <family val="2"/>
        <charset val="204"/>
        <scheme val="minor"/>
      </rPr>
      <t>/сут</t>
    </r>
  </si>
  <si>
    <r>
      <t>кг/м</t>
    </r>
    <r>
      <rPr>
        <b/>
        <sz val="14"/>
        <color theme="1"/>
        <rFont val="Calibri"/>
        <family val="2"/>
        <charset val="204"/>
      </rPr>
      <t>³</t>
    </r>
  </si>
</sst>
</file>

<file path=xl/styles.xml><?xml version="1.0" encoding="utf-8"?>
<styleSheet xmlns="http://schemas.openxmlformats.org/spreadsheetml/2006/main">
  <numFmts count="4">
    <numFmt numFmtId="164" formatCode="0.000"/>
    <numFmt numFmtId="165" formatCode="0.0"/>
    <numFmt numFmtId="166" formatCode="0.0000"/>
    <numFmt numFmtId="167" formatCode="0.000000"/>
  </numFmts>
  <fonts count="1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vertAlign val="subscript"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sz val="14"/>
      <color theme="1"/>
      <name val="Times New Roman"/>
      <family val="1"/>
      <charset val="204"/>
    </font>
    <font>
      <b/>
      <vertAlign val="superscript"/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wrapText="1"/>
    </xf>
    <xf numFmtId="166" fontId="2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3" fillId="0" borderId="4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166" fontId="0" fillId="0" borderId="0" xfId="0" applyNumberFormat="1" applyFont="1" applyAlignment="1">
      <alignment wrapText="1"/>
    </xf>
    <xf numFmtId="0" fontId="5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7" fontId="3" fillId="0" borderId="10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wrapText="1"/>
    </xf>
    <xf numFmtId="0" fontId="6" fillId="0" borderId="11" xfId="0" applyFont="1" applyBorder="1" applyAlignment="1">
      <alignment vertical="center" wrapText="1"/>
    </xf>
    <xf numFmtId="0" fontId="3" fillId="0" borderId="7" xfId="0" applyFont="1" applyBorder="1" applyAlignment="1">
      <alignment horizontal="left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7"/>
  <sheetViews>
    <sheetView tabSelected="1" zoomScale="75" zoomScaleNormal="75" workbookViewId="0">
      <selection activeCell="G15" sqref="G15"/>
    </sheetView>
  </sheetViews>
  <sheetFormatPr defaultRowHeight="15.75"/>
  <cols>
    <col min="1" max="1" width="33.7109375" style="1" customWidth="1"/>
    <col min="2" max="2" width="8.42578125" style="1" bestFit="1" customWidth="1"/>
    <col min="3" max="3" width="13.85546875" style="9" customWidth="1"/>
    <col min="4" max="4" width="13.5703125" style="9" customWidth="1"/>
    <col min="5" max="5" width="12.85546875" style="9" customWidth="1"/>
    <col min="6" max="6" width="13.7109375" style="9" customWidth="1"/>
    <col min="7" max="8" width="13.85546875" style="9" customWidth="1"/>
    <col min="9" max="9" width="14.42578125" style="9" customWidth="1"/>
    <col min="10" max="10" width="13.5703125" style="9" customWidth="1"/>
    <col min="11" max="11" width="12.5703125" style="9" customWidth="1"/>
    <col min="12" max="12" width="13.7109375" style="9" customWidth="1"/>
    <col min="13" max="13" width="10.85546875" style="9" customWidth="1"/>
    <col min="14" max="14" width="1.28515625" style="9" customWidth="1"/>
    <col min="15" max="15" width="13" style="2" customWidth="1"/>
    <col min="16" max="16" width="13.140625" style="2" customWidth="1"/>
    <col min="17" max="17" width="7" style="1" bestFit="1" customWidth="1"/>
    <col min="18" max="16384" width="9.140625" style="1"/>
  </cols>
  <sheetData>
    <row r="1" spans="1:17" ht="30" customHeight="1" thickBot="1">
      <c r="A1" s="13" t="s">
        <v>25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P1" s="3"/>
    </row>
    <row r="2" spans="1:17" ht="37.5">
      <c r="A2" s="14" t="s">
        <v>0</v>
      </c>
      <c r="B2" s="15"/>
      <c r="C2" s="16">
        <v>1</v>
      </c>
      <c r="D2" s="16">
        <v>2</v>
      </c>
      <c r="E2" s="16">
        <v>3</v>
      </c>
      <c r="F2" s="16">
        <v>4</v>
      </c>
      <c r="G2" s="16">
        <v>5</v>
      </c>
      <c r="H2" s="16">
        <v>6</v>
      </c>
      <c r="I2" s="16">
        <v>7</v>
      </c>
      <c r="J2" s="16">
        <v>8</v>
      </c>
      <c r="K2" s="16">
        <v>9</v>
      </c>
      <c r="L2" s="17">
        <v>10</v>
      </c>
      <c r="M2" s="18"/>
      <c r="N2" s="18"/>
      <c r="O2" s="19" t="s">
        <v>18</v>
      </c>
      <c r="P2" s="17" t="s">
        <v>17</v>
      </c>
      <c r="Q2" s="4"/>
    </row>
    <row r="3" spans="1:17" ht="18.75">
      <c r="A3" s="20" t="s">
        <v>1</v>
      </c>
      <c r="B3" s="21"/>
      <c r="C3" s="22">
        <v>0.7</v>
      </c>
      <c r="D3" s="22">
        <v>0.35</v>
      </c>
      <c r="E3" s="22">
        <v>0.5</v>
      </c>
      <c r="F3" s="22">
        <v>0.6</v>
      </c>
      <c r="G3" s="22">
        <v>0.4</v>
      </c>
      <c r="H3" s="22">
        <v>0.45</v>
      </c>
      <c r="I3" s="22">
        <v>0.55000000000000004</v>
      </c>
      <c r="J3" s="22">
        <v>0.2</v>
      </c>
      <c r="K3" s="22">
        <v>0.24</v>
      </c>
      <c r="L3" s="23">
        <v>0.15</v>
      </c>
      <c r="M3" s="24"/>
      <c r="N3" s="24"/>
      <c r="O3" s="25">
        <v>2</v>
      </c>
      <c r="P3" s="26">
        <v>4</v>
      </c>
      <c r="Q3" s="4"/>
    </row>
    <row r="4" spans="1:17" ht="18.75">
      <c r="A4" s="20" t="s">
        <v>6</v>
      </c>
      <c r="B4" s="21"/>
      <c r="C4" s="22">
        <v>298</v>
      </c>
      <c r="D4" s="22">
        <v>303</v>
      </c>
      <c r="E4" s="22">
        <v>293</v>
      </c>
      <c r="F4" s="22">
        <v>295</v>
      </c>
      <c r="G4" s="22">
        <v>305</v>
      </c>
      <c r="H4" s="22">
        <v>313</v>
      </c>
      <c r="I4" s="22">
        <v>297</v>
      </c>
      <c r="J4" s="22">
        <v>301</v>
      </c>
      <c r="K4" s="22">
        <v>291</v>
      </c>
      <c r="L4" s="23">
        <v>299</v>
      </c>
      <c r="M4" s="24"/>
      <c r="N4" s="24"/>
      <c r="O4" s="25">
        <v>293</v>
      </c>
      <c r="P4" s="26">
        <v>300</v>
      </c>
      <c r="Q4" s="4"/>
    </row>
    <row r="5" spans="1:17" ht="18.75">
      <c r="A5" s="20" t="s">
        <v>2</v>
      </c>
      <c r="B5" s="21"/>
      <c r="C5" s="22">
        <v>2.2000000000000002</v>
      </c>
      <c r="D5" s="22">
        <v>1.4</v>
      </c>
      <c r="E5" s="22">
        <v>1.2</v>
      </c>
      <c r="F5" s="22">
        <v>1.6</v>
      </c>
      <c r="G5" s="22">
        <v>1</v>
      </c>
      <c r="H5" s="22">
        <v>2</v>
      </c>
      <c r="I5" s="22">
        <v>2.6</v>
      </c>
      <c r="J5" s="22">
        <v>3</v>
      </c>
      <c r="K5" s="22">
        <v>1.6</v>
      </c>
      <c r="L5" s="23">
        <v>1.8</v>
      </c>
      <c r="M5" s="24"/>
      <c r="N5" s="24"/>
      <c r="O5" s="25">
        <v>0.9</v>
      </c>
      <c r="P5" s="26">
        <v>0.8</v>
      </c>
      <c r="Q5" s="4"/>
    </row>
    <row r="6" spans="1:17" ht="18.75">
      <c r="A6" s="20" t="s">
        <v>19</v>
      </c>
      <c r="B6" s="21"/>
      <c r="C6" s="22">
        <v>95</v>
      </c>
      <c r="D6" s="22">
        <v>95</v>
      </c>
      <c r="E6" s="22">
        <v>100</v>
      </c>
      <c r="F6" s="22">
        <v>75</v>
      </c>
      <c r="G6" s="22">
        <v>65</v>
      </c>
      <c r="H6" s="22">
        <v>80</v>
      </c>
      <c r="I6" s="22">
        <v>70</v>
      </c>
      <c r="J6" s="22">
        <v>90</v>
      </c>
      <c r="K6" s="22">
        <v>50</v>
      </c>
      <c r="L6" s="23">
        <v>85</v>
      </c>
      <c r="M6" s="24"/>
      <c r="N6" s="24"/>
      <c r="O6" s="25">
        <v>30</v>
      </c>
      <c r="P6" s="26"/>
      <c r="Q6" s="4"/>
    </row>
    <row r="7" spans="1:17" ht="18.75">
      <c r="A7" s="20" t="s">
        <v>7</v>
      </c>
      <c r="B7" s="21"/>
      <c r="C7" s="22">
        <v>818</v>
      </c>
      <c r="D7" s="22">
        <v>838</v>
      </c>
      <c r="E7" s="22">
        <v>860</v>
      </c>
      <c r="F7" s="22">
        <v>820</v>
      </c>
      <c r="G7" s="22">
        <v>815</v>
      </c>
      <c r="H7" s="22">
        <v>845</v>
      </c>
      <c r="I7" s="22">
        <v>870</v>
      </c>
      <c r="J7" s="22">
        <v>852</v>
      </c>
      <c r="K7" s="22">
        <v>887</v>
      </c>
      <c r="L7" s="23">
        <v>893</v>
      </c>
      <c r="M7" s="24"/>
      <c r="N7" s="24"/>
      <c r="O7" s="25">
        <v>800</v>
      </c>
      <c r="P7" s="26">
        <v>780</v>
      </c>
      <c r="Q7" s="4"/>
    </row>
    <row r="8" spans="1:17" ht="18.75">
      <c r="A8" s="20" t="s">
        <v>29</v>
      </c>
      <c r="B8" s="21"/>
      <c r="C8" s="22">
        <v>1.8</v>
      </c>
      <c r="D8" s="22">
        <v>0.75</v>
      </c>
      <c r="E8" s="22">
        <v>0.9</v>
      </c>
      <c r="F8" s="22">
        <v>1.2</v>
      </c>
      <c r="G8" s="22">
        <v>0.88</v>
      </c>
      <c r="H8" s="22">
        <v>0.84</v>
      </c>
      <c r="I8" s="22">
        <v>0.7</v>
      </c>
      <c r="J8" s="22">
        <v>0.8</v>
      </c>
      <c r="K8" s="22">
        <v>0.67</v>
      </c>
      <c r="L8" s="23">
        <v>1.1000000000000001</v>
      </c>
      <c r="M8" s="24"/>
      <c r="N8" s="24"/>
      <c r="O8" s="25">
        <v>1.21</v>
      </c>
      <c r="P8" s="26">
        <v>1.2</v>
      </c>
      <c r="Q8" s="4"/>
    </row>
    <row r="9" spans="1:17" ht="18.75">
      <c r="A9" s="20" t="s">
        <v>30</v>
      </c>
      <c r="B9" s="21"/>
      <c r="C9" s="22">
        <v>3</v>
      </c>
      <c r="D9" s="22">
        <v>1.3</v>
      </c>
      <c r="E9" s="22">
        <v>2</v>
      </c>
      <c r="F9" s="22">
        <v>1.8</v>
      </c>
      <c r="G9" s="27">
        <v>1.5</v>
      </c>
      <c r="H9" s="22">
        <v>1.2</v>
      </c>
      <c r="I9" s="28">
        <v>1.6</v>
      </c>
      <c r="J9" s="22">
        <v>1.1000000000000001</v>
      </c>
      <c r="K9" s="22">
        <v>1.4</v>
      </c>
      <c r="L9" s="23">
        <v>1</v>
      </c>
      <c r="M9" s="24"/>
      <c r="N9" s="24"/>
      <c r="O9" s="29">
        <v>1.2E-5</v>
      </c>
      <c r="P9" s="30">
        <v>1.2E-5</v>
      </c>
      <c r="Q9" s="4"/>
    </row>
    <row r="10" spans="1:17" ht="18.75">
      <c r="A10" s="20" t="s">
        <v>31</v>
      </c>
      <c r="B10" s="21"/>
      <c r="C10" s="22">
        <v>40</v>
      </c>
      <c r="D10" s="22">
        <v>8</v>
      </c>
      <c r="E10" s="22">
        <v>8</v>
      </c>
      <c r="F10" s="22">
        <v>80</v>
      </c>
      <c r="G10" s="22">
        <v>10</v>
      </c>
      <c r="H10" s="22">
        <v>2</v>
      </c>
      <c r="I10" s="22">
        <v>10</v>
      </c>
      <c r="J10" s="22">
        <v>12</v>
      </c>
      <c r="K10" s="22">
        <v>13</v>
      </c>
      <c r="L10" s="23">
        <v>4</v>
      </c>
      <c r="M10" s="24"/>
      <c r="N10" s="24"/>
      <c r="O10" s="25"/>
      <c r="P10" s="26">
        <v>5</v>
      </c>
      <c r="Q10" s="4"/>
    </row>
    <row r="11" spans="1:17" ht="18.75">
      <c r="A11" s="20" t="s">
        <v>20</v>
      </c>
      <c r="B11" s="21"/>
      <c r="C11" s="22">
        <v>40</v>
      </c>
      <c r="D11" s="22">
        <v>60</v>
      </c>
      <c r="E11" s="22">
        <v>75</v>
      </c>
      <c r="F11" s="22">
        <v>45</v>
      </c>
      <c r="G11" s="22">
        <v>80</v>
      </c>
      <c r="H11" s="22">
        <v>80</v>
      </c>
      <c r="I11" s="22">
        <v>55</v>
      </c>
      <c r="J11" s="22">
        <v>90</v>
      </c>
      <c r="K11" s="22">
        <v>70</v>
      </c>
      <c r="L11" s="23">
        <v>80</v>
      </c>
      <c r="M11" s="24"/>
      <c r="N11" s="24"/>
      <c r="O11" s="25"/>
      <c r="P11" s="26">
        <v>80</v>
      </c>
      <c r="Q11" s="4"/>
    </row>
    <row r="12" spans="1:17" ht="19.5" thickBot="1">
      <c r="A12" s="31" t="s">
        <v>21</v>
      </c>
      <c r="B12" s="32"/>
      <c r="C12" s="33">
        <v>1</v>
      </c>
      <c r="D12" s="33">
        <v>1</v>
      </c>
      <c r="E12" s="33">
        <v>1</v>
      </c>
      <c r="F12" s="33">
        <v>1</v>
      </c>
      <c r="G12" s="33">
        <v>1</v>
      </c>
      <c r="H12" s="33">
        <v>1</v>
      </c>
      <c r="I12" s="33">
        <v>1</v>
      </c>
      <c r="J12" s="33">
        <v>1</v>
      </c>
      <c r="K12" s="33">
        <v>1</v>
      </c>
      <c r="L12" s="34">
        <v>1</v>
      </c>
      <c r="M12" s="24"/>
      <c r="N12" s="24"/>
      <c r="O12" s="35">
        <v>0.85</v>
      </c>
      <c r="P12" s="36">
        <v>0.7</v>
      </c>
      <c r="Q12" s="4"/>
    </row>
    <row r="13" spans="1:17" ht="19.5" thickBot="1">
      <c r="A13" s="37" t="s">
        <v>8</v>
      </c>
      <c r="B13" s="37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9" t="s">
        <v>27</v>
      </c>
      <c r="P13" s="40"/>
      <c r="Q13" s="4"/>
    </row>
    <row r="14" spans="1:17" ht="37.5">
      <c r="A14" s="41" t="s">
        <v>22</v>
      </c>
      <c r="B14" s="10" t="s">
        <v>26</v>
      </c>
      <c r="C14" s="42">
        <f>C8*(C3/0.1013)*(273/C4)*(1/C12)</f>
        <v>11.394820355512563</v>
      </c>
      <c r="D14" s="42">
        <f t="shared" ref="D14:L14" si="0">D8*(D3/0.1013)*(273/D4)*(1/D12)</f>
        <v>2.3347472950651431</v>
      </c>
      <c r="E14" s="42">
        <f t="shared" si="0"/>
        <v>4.1390254338648758</v>
      </c>
      <c r="F14" s="42">
        <f t="shared" si="0"/>
        <v>6.5775427911723856</v>
      </c>
      <c r="G14" s="42">
        <f t="shared" si="0"/>
        <v>3.1102552069004581</v>
      </c>
      <c r="H14" s="42">
        <f t="shared" si="0"/>
        <v>3.2546228108077417</v>
      </c>
      <c r="I14" s="42">
        <f t="shared" si="0"/>
        <v>3.4934737303937702</v>
      </c>
      <c r="J14" s="42">
        <f t="shared" si="0"/>
        <v>1.43253977364035</v>
      </c>
      <c r="K14" s="42">
        <f t="shared" si="0"/>
        <v>1.489176784278605</v>
      </c>
      <c r="L14" s="43">
        <f t="shared" si="0"/>
        <v>1.4871882913429761</v>
      </c>
      <c r="M14" s="44" t="s">
        <v>32</v>
      </c>
      <c r="N14" s="18"/>
      <c r="O14" s="45">
        <f>O8*(O3/0.1013)*(273/O4)*(1/O12)</f>
        <v>26.186775293994771</v>
      </c>
      <c r="P14" s="46"/>
    </row>
    <row r="15" spans="1:17" ht="56.25">
      <c r="A15" s="47" t="s">
        <v>5</v>
      </c>
      <c r="B15" s="11" t="s">
        <v>15</v>
      </c>
      <c r="C15" s="48">
        <f>POWER(C6*POWER(10,-6),2)*(C7-C14)*9.81/(18*C9*POWER(10,-5))</f>
        <v>0.13224628005762887</v>
      </c>
      <c r="D15" s="48">
        <f t="shared" ref="D15:L15" si="1">POWER(D6*POWER(10,-6),2)*(D7-D14)*9.81/(18*D9*POWER(10,-5))</f>
        <v>0.31617876950660062</v>
      </c>
      <c r="E15" s="48">
        <f t="shared" si="1"/>
        <v>0.23322211556927178</v>
      </c>
      <c r="F15" s="48">
        <f t="shared" si="1"/>
        <v>0.13853601224337844</v>
      </c>
      <c r="G15" s="48">
        <f t="shared" si="1"/>
        <v>0.12463184157361405</v>
      </c>
      <c r="H15" s="48">
        <f t="shared" si="1"/>
        <v>0.24466732296965854</v>
      </c>
      <c r="I15" s="48">
        <f t="shared" si="1"/>
        <v>0.14462535490018644</v>
      </c>
      <c r="J15" s="48">
        <f t="shared" si="1"/>
        <v>0.34134818665175126</v>
      </c>
      <c r="K15" s="48">
        <f t="shared" si="1"/>
        <v>8.6179178330815731E-2</v>
      </c>
      <c r="L15" s="49">
        <f t="shared" si="1"/>
        <v>0.35104431352043003</v>
      </c>
      <c r="M15" s="50" t="s">
        <v>12</v>
      </c>
      <c r="N15" s="18"/>
      <c r="O15" s="51">
        <f>POWER(O6*POWER(10,-6),2)*(O7-O14)*9.81/(18*O9)</f>
        <v>3.1629615559857965E-2</v>
      </c>
      <c r="P15" s="52"/>
    </row>
    <row r="16" spans="1:17" ht="37.5">
      <c r="A16" s="47" t="s">
        <v>23</v>
      </c>
      <c r="B16" s="53" t="s">
        <v>13</v>
      </c>
      <c r="C16" s="48">
        <f t="shared" ref="C16:L16" si="2">(C15/1.2)</f>
        <v>0.11020523338135739</v>
      </c>
      <c r="D16" s="48">
        <f t="shared" si="2"/>
        <v>0.2634823079221672</v>
      </c>
      <c r="E16" s="48">
        <f t="shared" si="2"/>
        <v>0.19435176297439316</v>
      </c>
      <c r="F16" s="48">
        <f t="shared" si="2"/>
        <v>0.11544667686948204</v>
      </c>
      <c r="G16" s="48">
        <f t="shared" si="2"/>
        <v>0.10385986797801171</v>
      </c>
      <c r="H16" s="48">
        <f t="shared" si="2"/>
        <v>0.2038894358080488</v>
      </c>
      <c r="I16" s="48">
        <f t="shared" si="2"/>
        <v>0.12052112908348871</v>
      </c>
      <c r="J16" s="48">
        <f t="shared" si="2"/>
        <v>0.28445682220979274</v>
      </c>
      <c r="K16" s="48">
        <f t="shared" si="2"/>
        <v>7.1815981942346452E-2</v>
      </c>
      <c r="L16" s="49">
        <f t="shared" si="2"/>
        <v>0.29253692793369168</v>
      </c>
      <c r="M16" s="50" t="s">
        <v>3</v>
      </c>
      <c r="N16" s="18"/>
      <c r="O16" s="51">
        <f>(O15/1.2)</f>
        <v>2.6358012966548307E-2</v>
      </c>
      <c r="P16" s="52"/>
    </row>
    <row r="17" spans="1:17" ht="38.25" thickBot="1">
      <c r="A17" s="54" t="s">
        <v>4</v>
      </c>
      <c r="B17" s="55" t="s">
        <v>16</v>
      </c>
      <c r="C17" s="56">
        <f>86400*((3.14*POWER(C5,2)/4)*C16*(C3/0.1013)*(273/C4)*(1/C12))</f>
        <v>229016.0696566111</v>
      </c>
      <c r="D17" s="56">
        <f t="shared" ref="D17:L17" si="3">86400*((3.14*POWER(D5,2)/4)*D16*(D3/0.1013)*(273/D4)*(1/D12))</f>
        <v>109035.90862375071</v>
      </c>
      <c r="E17" s="56">
        <f t="shared" si="3"/>
        <v>87295.119027100038</v>
      </c>
      <c r="F17" s="56">
        <f t="shared" si="3"/>
        <v>109872.05232992633</v>
      </c>
      <c r="G17" s="56">
        <f t="shared" si="3"/>
        <v>24896.856669295252</v>
      </c>
      <c r="H17" s="56">
        <f t="shared" si="3"/>
        <v>214318.41687809414</v>
      </c>
      <c r="I17" s="56">
        <f t="shared" si="3"/>
        <v>275773.62549462193</v>
      </c>
      <c r="J17" s="56">
        <f t="shared" si="3"/>
        <v>310927.37794047158</v>
      </c>
      <c r="K17" s="56">
        <f t="shared" si="3"/>
        <v>27715.066304328477</v>
      </c>
      <c r="L17" s="57">
        <f t="shared" si="3"/>
        <v>86912.527176867268</v>
      </c>
      <c r="M17" s="58" t="s">
        <v>33</v>
      </c>
      <c r="N17" s="18"/>
      <c r="O17" s="59">
        <f>86400*((3.14*POWER(O5,2)/4)*O16*(O3/0.1013)*(273/O4)*(1/O12))</f>
        <v>31338.466179555657</v>
      </c>
      <c r="P17" s="46"/>
    </row>
    <row r="18" spans="1:17" ht="19.5" thickBot="1">
      <c r="A18" s="60" t="s">
        <v>9</v>
      </c>
      <c r="B18" s="61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18"/>
      <c r="N18" s="18"/>
      <c r="O18" s="18"/>
      <c r="P18" s="62" t="s">
        <v>28</v>
      </c>
      <c r="Q18" s="5"/>
    </row>
    <row r="19" spans="1:17" ht="37.5">
      <c r="A19" s="63" t="s">
        <v>10</v>
      </c>
      <c r="B19" s="64" t="s">
        <v>13</v>
      </c>
      <c r="C19" s="65">
        <f>(5.4*POWER(10,-3)*C10*POWER(10,4)*C4*C12)/(POWER(C5,2)*C3*POWER(10,6))</f>
        <v>0.18998819362455727</v>
      </c>
      <c r="D19" s="65">
        <f t="shared" ref="D19:L19" si="4">(5.4*POWER(10,-3)*D10*POWER(10,4)*D4*D12)/(POWER(D5,2)*D3*POWER(10,6))</f>
        <v>0.1908104956268222</v>
      </c>
      <c r="E19" s="65">
        <f t="shared" si="4"/>
        <v>0.17580000000000001</v>
      </c>
      <c r="F19" s="65">
        <f t="shared" si="4"/>
        <v>0.82968750000000002</v>
      </c>
      <c r="G19" s="65">
        <f t="shared" si="4"/>
        <v>0.41175000000000006</v>
      </c>
      <c r="H19" s="65">
        <f t="shared" si="4"/>
        <v>1.8780000000000002E-2</v>
      </c>
      <c r="I19" s="65">
        <f t="shared" si="4"/>
        <v>4.3136094674556209E-2</v>
      </c>
      <c r="J19" s="65">
        <f t="shared" si="4"/>
        <v>0.10836</v>
      </c>
      <c r="K19" s="65">
        <f t="shared" si="4"/>
        <v>0.33249023437500003</v>
      </c>
      <c r="L19" s="66">
        <f t="shared" si="4"/>
        <v>0.13288888888888889</v>
      </c>
      <c r="M19" s="44" t="s">
        <v>12</v>
      </c>
      <c r="N19" s="18"/>
      <c r="O19" s="67"/>
      <c r="P19" s="68">
        <f>(5.4*POWER(10,-3)*P10*POWER(10,4)*P4*P12)/(POWER(P5,2)*P3*POWER(10,6))</f>
        <v>2.21484375E-2</v>
      </c>
    </row>
    <row r="20" spans="1:17" ht="20.25">
      <c r="A20" s="69" t="s">
        <v>11</v>
      </c>
      <c r="B20" s="11" t="s">
        <v>26</v>
      </c>
      <c r="C20" s="70">
        <f t="shared" ref="C20:L20" si="5">(C8*C3*POWER(10,6)*273)/(0.1013*POWER(10,6)*C4*C12)</f>
        <v>11.394820355512564</v>
      </c>
      <c r="D20" s="70">
        <f t="shared" si="5"/>
        <v>2.3347472950651427</v>
      </c>
      <c r="E20" s="70">
        <f t="shared" si="5"/>
        <v>4.1390254338648758</v>
      </c>
      <c r="F20" s="70">
        <f t="shared" si="5"/>
        <v>6.5775427911723865</v>
      </c>
      <c r="G20" s="70">
        <f t="shared" si="5"/>
        <v>3.1102552069004585</v>
      </c>
      <c r="H20" s="70">
        <f t="shared" si="5"/>
        <v>3.2546228108077422</v>
      </c>
      <c r="I20" s="70">
        <f t="shared" si="5"/>
        <v>3.4934737303937697</v>
      </c>
      <c r="J20" s="70">
        <f t="shared" si="5"/>
        <v>1.43253977364035</v>
      </c>
      <c r="K20" s="70">
        <f t="shared" si="5"/>
        <v>1.489176784278605</v>
      </c>
      <c r="L20" s="71">
        <f t="shared" si="5"/>
        <v>1.4871882913429761</v>
      </c>
      <c r="M20" s="50" t="s">
        <v>34</v>
      </c>
      <c r="N20" s="18"/>
      <c r="O20" s="46"/>
      <c r="P20" s="72">
        <f>(P8*P3*POWER(10,6)*273)/(0.1013*POWER(10,6)*P4*P12)</f>
        <v>61.599210266535046</v>
      </c>
    </row>
    <row r="21" spans="1:17" ht="19.5" thickBot="1">
      <c r="A21" s="73"/>
      <c r="B21" s="11" t="s">
        <v>15</v>
      </c>
      <c r="C21" s="48">
        <f>(POWER(C11*POWER(10,-6),2)*(C7-C20)*9.81)/(18*C9*POWER(10,-5))</f>
        <v>2.3445323888333099E-2</v>
      </c>
      <c r="D21" s="48">
        <f t="shared" ref="D21:K21" si="6">(POWER(D11*POWER(10,-6),2)*(D7-D20)*9.81)/(18*D9*POWER(10,-5))</f>
        <v>0.12612117121592936</v>
      </c>
      <c r="E21" s="48">
        <f t="shared" si="6"/>
        <v>0.1311874400077154</v>
      </c>
      <c r="F21" s="48">
        <f t="shared" si="6"/>
        <v>4.9872964407616231E-2</v>
      </c>
      <c r="G21" s="48">
        <f t="shared" si="6"/>
        <v>0.18879142865588872</v>
      </c>
      <c r="H21" s="48">
        <f t="shared" si="6"/>
        <v>0.24466732296965854</v>
      </c>
      <c r="I21" s="48">
        <f t="shared" si="6"/>
        <v>8.9284020116951829E-2</v>
      </c>
      <c r="J21" s="48">
        <f t="shared" si="6"/>
        <v>0.34134818665175126</v>
      </c>
      <c r="K21" s="48">
        <f t="shared" si="6"/>
        <v>0.16891118952839884</v>
      </c>
      <c r="L21" s="49">
        <f>(POWER(L11*POWER(10,-6),2)*(L7-L20)*9.81)/(18*L9*POWER(10,-5))</f>
        <v>0.31095966872397951</v>
      </c>
      <c r="M21" s="58" t="s">
        <v>12</v>
      </c>
      <c r="N21" s="18"/>
      <c r="O21" s="52"/>
      <c r="P21" s="51">
        <f>(POWER(P11*POWER(10,-6),2)*(P7-P20)*9.81)/(18*P9)</f>
        <v>0.20881516288252713</v>
      </c>
    </row>
    <row r="22" spans="1:17" ht="38.25" thickBot="1">
      <c r="A22" s="74" t="s">
        <v>24</v>
      </c>
      <c r="B22" s="75" t="s">
        <v>14</v>
      </c>
      <c r="C22" s="56">
        <f>C21/C19</f>
        <v>0.12340410970307068</v>
      </c>
      <c r="D22" s="56">
        <f t="shared" ref="D22:L22" si="7">D21/D19</f>
        <v>0.66097606843698453</v>
      </c>
      <c r="E22" s="56">
        <f t="shared" si="7"/>
        <v>0.74623117183000787</v>
      </c>
      <c r="F22" s="56">
        <f t="shared" si="7"/>
        <v>6.011054090560148E-2</v>
      </c>
      <c r="G22" s="56">
        <f t="shared" si="7"/>
        <v>0.45850984494447766</v>
      </c>
      <c r="H22" s="56">
        <f t="shared" si="7"/>
        <v>13.028078965370529</v>
      </c>
      <c r="I22" s="56">
        <f t="shared" si="7"/>
        <v>2.0698215911885955</v>
      </c>
      <c r="J22" s="56">
        <f t="shared" si="7"/>
        <v>3.1501309214816469</v>
      </c>
      <c r="K22" s="56">
        <f t="shared" si="7"/>
        <v>0.50801849818509826</v>
      </c>
      <c r="L22" s="57">
        <f t="shared" si="7"/>
        <v>2.339997507120247</v>
      </c>
      <c r="M22" s="24"/>
      <c r="N22" s="24"/>
      <c r="O22" s="46"/>
      <c r="P22" s="59">
        <f>P21/P19</f>
        <v>9.4279861901105733</v>
      </c>
    </row>
    <row r="24" spans="1:17">
      <c r="C24" s="12">
        <f>((C11*10^-6)^2*(C7-C20)*9.81)/(18*C9*POWER(10,-5))</f>
        <v>2.3445323888333099E-2</v>
      </c>
      <c r="D24" s="12">
        <f t="shared" ref="D24:L24" si="8">((D11*10^-6)^2*(D7-D20)*9.81)/(18*D9*POWER(10,-5))</f>
        <v>0.12612117121592936</v>
      </c>
      <c r="E24" s="12">
        <f t="shared" si="8"/>
        <v>0.1311874400077154</v>
      </c>
      <c r="F24" s="12">
        <f t="shared" si="8"/>
        <v>4.9872964407616231E-2</v>
      </c>
      <c r="G24" s="12">
        <f t="shared" si="8"/>
        <v>0.18879142865588872</v>
      </c>
      <c r="H24" s="12">
        <f t="shared" si="8"/>
        <v>0.24466732296965854</v>
      </c>
      <c r="I24" s="12">
        <f t="shared" si="8"/>
        <v>8.9284020116951829E-2</v>
      </c>
      <c r="J24" s="12">
        <f t="shared" si="8"/>
        <v>0.34134818665175126</v>
      </c>
      <c r="K24" s="12">
        <f t="shared" si="8"/>
        <v>0.16891118952839884</v>
      </c>
      <c r="L24" s="12">
        <f t="shared" si="8"/>
        <v>0.31095966872397951</v>
      </c>
    </row>
    <row r="26" spans="1:17">
      <c r="O26" s="6"/>
    </row>
    <row r="27" spans="1:17">
      <c r="B27" s="7"/>
      <c r="O27" s="8"/>
      <c r="P27" s="6"/>
    </row>
  </sheetData>
  <mergeCells count="13">
    <mergeCell ref="A1:L1"/>
    <mergeCell ref="A20:A21"/>
    <mergeCell ref="A12:B12"/>
    <mergeCell ref="A2:B2"/>
    <mergeCell ref="A9:B9"/>
    <mergeCell ref="A11:B11"/>
    <mergeCell ref="A10:B10"/>
    <mergeCell ref="A8:B8"/>
    <mergeCell ref="A3:B3"/>
    <mergeCell ref="A4:B4"/>
    <mergeCell ref="A5:B5"/>
    <mergeCell ref="A6:B6"/>
    <mergeCell ref="A7:B7"/>
  </mergeCells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Студент</dc:creator>
  <cp:lastModifiedBy>User</cp:lastModifiedBy>
  <cp:lastPrinted>2018-03-28T06:04:04Z</cp:lastPrinted>
  <dcterms:created xsi:type="dcterms:W3CDTF">2014-03-11T07:03:56Z</dcterms:created>
  <dcterms:modified xsi:type="dcterms:W3CDTF">2018-03-28T06:07:38Z</dcterms:modified>
</cp:coreProperties>
</file>