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9440" windowHeight="9270" activeTab="3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</sheets>
  <definedNames>
    <definedName name="_xlnm.Print_Area" localSheetId="2">Лист3!$A$1:$G$41</definedName>
    <definedName name="_xlnm.Print_Area" localSheetId="3">Лист4!$A$1:$H$55</definedName>
  </definedNames>
  <calcPr calcId="124519"/>
</workbook>
</file>

<file path=xl/calcChain.xml><?xml version="1.0" encoding="utf-8"?>
<calcChain xmlns="http://schemas.openxmlformats.org/spreadsheetml/2006/main">
  <c r="E37" i="3"/>
  <c r="D37"/>
  <c r="C37"/>
  <c r="B37"/>
  <c r="E36"/>
  <c r="D36"/>
  <c r="C36"/>
  <c r="B36"/>
  <c r="E35"/>
  <c r="D35"/>
  <c r="C35"/>
  <c r="B35"/>
  <c r="E33"/>
  <c r="D33"/>
  <c r="C33"/>
  <c r="B33"/>
  <c r="F31"/>
  <c r="G31" s="1"/>
  <c r="F30"/>
  <c r="G30" s="1"/>
  <c r="F29"/>
  <c r="G29" s="1"/>
  <c r="F28"/>
  <c r="F37" s="1"/>
  <c r="B25"/>
  <c r="C16"/>
  <c r="D16"/>
  <c r="E16"/>
  <c r="F16"/>
  <c r="G16"/>
  <c r="B16"/>
  <c r="G14"/>
  <c r="G15"/>
  <c r="E14"/>
  <c r="G12"/>
  <c r="G7"/>
  <c r="G8"/>
  <c r="G9"/>
  <c r="G10"/>
  <c r="B4"/>
  <c r="D12"/>
  <c r="F10"/>
  <c r="F33" l="1"/>
  <c r="G28"/>
  <c r="F35"/>
  <c r="F36"/>
  <c r="C14" i="6"/>
  <c r="C13"/>
  <c r="H11"/>
  <c r="H5"/>
  <c r="H6"/>
  <c r="H7"/>
  <c r="H8"/>
  <c r="H9"/>
  <c r="H10"/>
  <c r="F11"/>
  <c r="G11"/>
  <c r="E11"/>
  <c r="C11"/>
  <c r="G5"/>
  <c r="G6"/>
  <c r="G7"/>
  <c r="G8"/>
  <c r="G9"/>
  <c r="G10"/>
  <c r="G4"/>
  <c r="E5"/>
  <c r="E6"/>
  <c r="E7"/>
  <c r="E8"/>
  <c r="E9"/>
  <c r="E10"/>
  <c r="E4"/>
  <c r="F9" i="5"/>
  <c r="F10"/>
  <c r="F11"/>
  <c r="F12"/>
  <c r="F13"/>
  <c r="F14"/>
  <c r="F8"/>
  <c r="E14"/>
  <c r="D14"/>
  <c r="C14"/>
  <c r="B14"/>
  <c r="E13"/>
  <c r="E12"/>
  <c r="E11"/>
  <c r="E10"/>
  <c r="E9"/>
  <c r="E8"/>
  <c r="C15" i="3"/>
  <c r="D15"/>
  <c r="E15"/>
  <c r="C14"/>
  <c r="D14"/>
  <c r="B15"/>
  <c r="B14"/>
  <c r="E12"/>
  <c r="C12"/>
  <c r="B12"/>
  <c r="F9"/>
  <c r="F8"/>
  <c r="F7"/>
  <c r="E4" i="2"/>
  <c r="E5"/>
  <c r="E6"/>
  <c r="E7"/>
  <c r="E8"/>
  <c r="E9"/>
  <c r="E10"/>
  <c r="E11"/>
  <c r="E12"/>
  <c r="E13"/>
  <c r="E14"/>
  <c r="E3"/>
  <c r="F4"/>
  <c r="F5"/>
  <c r="F6"/>
  <c r="F7"/>
  <c r="F8"/>
  <c r="F9"/>
  <c r="F10"/>
  <c r="F11"/>
  <c r="F12"/>
  <c r="F13"/>
  <c r="F14"/>
  <c r="F3"/>
  <c r="D4"/>
  <c r="D5"/>
  <c r="D6"/>
  <c r="D7"/>
  <c r="D8"/>
  <c r="D9"/>
  <c r="D10"/>
  <c r="D11"/>
  <c r="D12"/>
  <c r="D13"/>
  <c r="D14"/>
  <c r="D3"/>
  <c r="E23" i="1"/>
  <c r="D23"/>
  <c r="C23"/>
  <c r="E22"/>
  <c r="D22"/>
  <c r="C22"/>
  <c r="E21"/>
  <c r="D21"/>
  <c r="C21"/>
  <c r="E20"/>
  <c r="D20"/>
  <c r="C20"/>
  <c r="F11"/>
  <c r="F17"/>
  <c r="F14"/>
  <c r="F18"/>
  <c r="F16"/>
  <c r="F15"/>
  <c r="F13"/>
  <c r="F12"/>
  <c r="F10"/>
  <c r="F9"/>
  <c r="G37" i="3" l="1"/>
  <c r="G36"/>
  <c r="G35"/>
  <c r="G33"/>
  <c r="F12"/>
  <c r="F14"/>
  <c r="F15"/>
  <c r="F16" i="2"/>
</calcChain>
</file>

<file path=xl/sharedStrings.xml><?xml version="1.0" encoding="utf-8"?>
<sst xmlns="http://schemas.openxmlformats.org/spreadsheetml/2006/main" count="173" uniqueCount="121">
  <si>
    <t>Тестирование</t>
  </si>
  <si>
    <t>Задача</t>
  </si>
  <si>
    <t>Ученики проходили тестирование по нескольким предметам. Вычеслите средний балл, максимальный и минимальный балл, полученный учиниками и разницу между лучшим результатом и средним баллом.</t>
  </si>
  <si>
    <t>ФИО</t>
  </si>
  <si>
    <t>Математика</t>
  </si>
  <si>
    <t>Русский язык</t>
  </si>
  <si>
    <t>Иностранный язык</t>
  </si>
  <si>
    <t>Всего баллов</t>
  </si>
  <si>
    <t xml:space="preserve"> №     п/п</t>
  </si>
  <si>
    <t>Афанасьев И.А.</t>
  </si>
  <si>
    <t>Бобров Е.А.</t>
  </si>
  <si>
    <t>Воробьев И.С.</t>
  </si>
  <si>
    <t>Есина А.А.</t>
  </si>
  <si>
    <t>Елисеева О.Н.</t>
  </si>
  <si>
    <t>Милютина А.Д.</t>
  </si>
  <si>
    <t>Миронов А.С.</t>
  </si>
  <si>
    <t>Никонов Е.Н.</t>
  </si>
  <si>
    <t>Петров В.В.</t>
  </si>
  <si>
    <t>Сидоров И.Л.</t>
  </si>
  <si>
    <t>Средний балл</t>
  </si>
  <si>
    <t>Максимальный балл</t>
  </si>
  <si>
    <t>Минимальный балл</t>
  </si>
  <si>
    <t>Разница между лучшим результатом и средним баллом</t>
  </si>
  <si>
    <t>Наименование</t>
  </si>
  <si>
    <t>Количество</t>
  </si>
  <si>
    <t>Цена</t>
  </si>
  <si>
    <t>Стоимость</t>
  </si>
  <si>
    <t>Сумма скидки</t>
  </si>
  <si>
    <t>Стоимость со скидкой</t>
  </si>
  <si>
    <t>Скидка:</t>
  </si>
  <si>
    <t>Итог:</t>
  </si>
  <si>
    <t>Корректор</t>
  </si>
  <si>
    <t>Калькулятор</t>
  </si>
  <si>
    <t>Циркуль</t>
  </si>
  <si>
    <t>Бумага для черчения (формат А3)</t>
  </si>
  <si>
    <r>
      <rPr>
        <b/>
        <sz val="14"/>
        <color theme="1"/>
        <rFont val="Times New Roman"/>
        <family val="1"/>
        <charset val="204"/>
      </rPr>
      <t>Набор студента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(список учебных принадлежностей)</t>
    </r>
  </si>
  <si>
    <t>Рюкзак, сумка</t>
  </si>
  <si>
    <t>Общие тетради в клетку 48 л. - 10 шт.</t>
  </si>
  <si>
    <t>Пенал школьный</t>
  </si>
  <si>
    <t>Ручки шариковые синие 2 шт.</t>
  </si>
  <si>
    <t>Каранрдаши простые ТМ (НВ) - 2 шт. или разной мягкости</t>
  </si>
  <si>
    <t>Линейка 25 см.</t>
  </si>
  <si>
    <t>Точилка с контейнером</t>
  </si>
  <si>
    <t>Ластик</t>
  </si>
  <si>
    <t>Дата</t>
  </si>
  <si>
    <t>МИН значение</t>
  </si>
  <si>
    <t>МАКС значение</t>
  </si>
  <si>
    <t>Среднее значение</t>
  </si>
  <si>
    <t>Итог (тыс.руб)</t>
  </si>
  <si>
    <t>Интерброкер-4</t>
  </si>
  <si>
    <t>Интерброкер-3</t>
  </si>
  <si>
    <t>Интерброкер-2</t>
  </si>
  <si>
    <t>РАО-ЕС</t>
  </si>
  <si>
    <t>Лукойл</t>
  </si>
  <si>
    <t>Автоваз</t>
  </si>
  <si>
    <t>Норильский никель</t>
  </si>
  <si>
    <t>Выручка тыс.руб. (всего за месяц)</t>
  </si>
  <si>
    <t>% от общей выручки</t>
  </si>
  <si>
    <t>Расчет количества обоев</t>
  </si>
  <si>
    <t>Длина (м)</t>
  </si>
  <si>
    <t>Ширина (м)</t>
  </si>
  <si>
    <t>Высота (м)</t>
  </si>
  <si>
    <t>Комната</t>
  </si>
  <si>
    <t>Площадь стен (кв. м)</t>
  </si>
  <si>
    <t>Неоклеиваемая площадь:</t>
  </si>
  <si>
    <t>Обрезки:</t>
  </si>
  <si>
    <t>15% от площади комнаты</t>
  </si>
  <si>
    <t>10% от реальной площади обоев</t>
  </si>
  <si>
    <t>Обои</t>
  </si>
  <si>
    <t>Длина</t>
  </si>
  <si>
    <t>Ширина</t>
  </si>
  <si>
    <t>Площадь рулона</t>
  </si>
  <si>
    <t>Количество рулонов</t>
  </si>
  <si>
    <t>Образец 1</t>
  </si>
  <si>
    <t>Образец 2</t>
  </si>
  <si>
    <t>Образец 3</t>
  </si>
  <si>
    <t>Образец 4</t>
  </si>
  <si>
    <t>Образец 5</t>
  </si>
  <si>
    <t>Образец 6</t>
  </si>
  <si>
    <t>Продажа билетов в цирке</t>
  </si>
  <si>
    <t>Цена билетов вокруг арены</t>
  </si>
  <si>
    <t>Цена билета в предних рядах</t>
  </si>
  <si>
    <t>Цена билета в задных рядах</t>
  </si>
  <si>
    <t>День недели</t>
  </si>
  <si>
    <t>Кол-во проданных билетов вокруг арены</t>
  </si>
  <si>
    <t>Сумма выручки</t>
  </si>
  <si>
    <t>Всего продано</t>
  </si>
  <si>
    <t>Кол-во проданных билетов в задних рядах</t>
  </si>
  <si>
    <t>Кол-во проданных билетов в передних рядах</t>
  </si>
  <si>
    <t>Понедельник</t>
  </si>
  <si>
    <t>Вторник</t>
  </si>
  <si>
    <t>Среда</t>
  </si>
  <si>
    <t>Четверг</t>
  </si>
  <si>
    <t>Пятница</t>
  </si>
  <si>
    <t>Суббота</t>
  </si>
  <si>
    <t>Итог</t>
  </si>
  <si>
    <t>Расходы служебной машины</t>
  </si>
  <si>
    <t>Регистрация пробега и расход топлива</t>
  </si>
  <si>
    <t>Показания спидометра</t>
  </si>
  <si>
    <t>Куплено литров</t>
  </si>
  <si>
    <t>Цена за литр</t>
  </si>
  <si>
    <t>Стоимость горючего</t>
  </si>
  <si>
    <t>Дополни-тельные покупки</t>
  </si>
  <si>
    <t>Общая стоимость</t>
  </si>
  <si>
    <t>Пробег</t>
  </si>
  <si>
    <t>Итог за апрель</t>
  </si>
  <si>
    <t>Итого платить</t>
  </si>
  <si>
    <t>Средний пробег в км на литр</t>
  </si>
  <si>
    <t>Продажа акций отделениями брокерской фирмы "ИНТЕРБРОКЕР"</t>
  </si>
  <si>
    <t>Интерброкер-1</t>
  </si>
  <si>
    <t>(результат расчета представить в процентном формате)</t>
  </si>
  <si>
    <r>
      <rPr>
        <b/>
        <sz val="12"/>
        <color theme="1"/>
        <rFont val="Times New Roman"/>
        <family val="1"/>
        <charset val="204"/>
      </rPr>
      <t>Формула для расчета:</t>
    </r>
    <r>
      <rPr>
        <sz val="12"/>
        <color theme="1"/>
        <rFont val="Times New Roman"/>
        <family val="1"/>
        <charset val="204"/>
      </rPr>
      <t xml:space="preserve"> % от общей выручки = Выручка подразделения / Итого всей выручки </t>
    </r>
  </si>
  <si>
    <r>
      <rPr>
        <b/>
        <sz val="12"/>
        <color theme="1"/>
        <rFont val="Times New Roman"/>
        <family val="1"/>
        <charset val="204"/>
      </rPr>
      <t>Задание.</t>
    </r>
    <r>
      <rPr>
        <sz val="12"/>
        <color theme="1"/>
        <rFont val="Times New Roman"/>
        <family val="1"/>
        <charset val="204"/>
      </rPr>
      <t xml:space="preserve"> Создать таблицу продажи акций брокерской фирмы.                                                                                                                В ячейке В2 задайте текущую дату: Функция СЕГОДНЯ.                                                                                                             Рассчитать: Выручка тыс.руб. (всего за месяц), % от общей выручки, Итог (тыс.руб),                                                                                                                                 Среднее значение, МАКС значение, МИН значение. </t>
    </r>
  </si>
  <si>
    <t xml:space="preserve">Площадь стен (кв. м): </t>
  </si>
  <si>
    <t>Количество рулонов:</t>
  </si>
  <si>
    <t>Площадь рулона (кв. м):</t>
  </si>
  <si>
    <t>где А - длина комнаты, В - ширина комнаты, Н - высота комнаты</t>
  </si>
  <si>
    <t>Sрул=0,9*L*D, где L - длина рулона, D - ширина рулона</t>
  </si>
  <si>
    <t>N=Sстен/Sрул + 1 (запасной)</t>
  </si>
  <si>
    <t>Формулы для расчетов</t>
  </si>
  <si>
    <t>Sстен=0,85*(А+В)*Н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</si>
</sst>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_-* #,##0.00[$р.-419]_-;\-* #,##0.00[$р.-419]_-;_-* &quot;-&quot;??[$р.-419]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3" fillId="0" borderId="1" xfId="0" applyFont="1" applyBorder="1"/>
    <xf numFmtId="0" fontId="0" fillId="0" borderId="1" xfId="0" applyBorder="1"/>
    <xf numFmtId="0" fontId="0" fillId="0" borderId="0" xfId="0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4" fontId="7" fillId="0" borderId="1" xfId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44" fontId="0" fillId="0" borderId="1" xfId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7" fillId="0" borderId="1" xfId="0" applyFont="1" applyBorder="1" applyAlignment="1">
      <alignment horizontal="left"/>
    </xf>
    <xf numFmtId="14" fontId="7" fillId="0" borderId="0" xfId="0" applyNumberFormat="1" applyFont="1"/>
    <xf numFmtId="9" fontId="7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0" xfId="0" applyFont="1"/>
    <xf numFmtId="0" fontId="3" fillId="0" borderId="0" xfId="0" applyFont="1"/>
    <xf numFmtId="0" fontId="0" fillId="0" borderId="1" xfId="0" applyFont="1" applyBorder="1"/>
    <xf numFmtId="0" fontId="0" fillId="0" borderId="0" xfId="0" applyFont="1" applyBorder="1"/>
    <xf numFmtId="0" fontId="10" fillId="0" borderId="0" xfId="0" applyFont="1"/>
    <xf numFmtId="0" fontId="8" fillId="0" borderId="0" xfId="0" applyFont="1"/>
    <xf numFmtId="0" fontId="10" fillId="0" borderId="1" xfId="0" applyFont="1" applyBorder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"/>
  <c:chart>
    <c:title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Общая стоимость</c:v>
          </c:tx>
          <c:val>
            <c:numRef>
              <c:f>Лист6!$G$4:$G$10</c:f>
              <c:numCache>
                <c:formatCode>General</c:formatCode>
                <c:ptCount val="7"/>
                <c:pt idx="0">
                  <c:v>632.5</c:v>
                </c:pt>
                <c:pt idx="1">
                  <c:v>1124.4000000000001</c:v>
                </c:pt>
                <c:pt idx="2">
                  <c:v>912</c:v>
                </c:pt>
                <c:pt idx="3">
                  <c:v>1032.19</c:v>
                </c:pt>
                <c:pt idx="4">
                  <c:v>1131.76</c:v>
                </c:pt>
                <c:pt idx="5">
                  <c:v>1278.8599999999999</c:v>
                </c:pt>
                <c:pt idx="6">
                  <c:v>1022.8</c:v>
                </c:pt>
              </c:numCache>
            </c:numRef>
          </c:val>
        </c:ser>
        <c:shape val="box"/>
        <c:axId val="72965504"/>
        <c:axId val="72983680"/>
        <c:axId val="0"/>
      </c:bar3DChart>
      <c:catAx>
        <c:axId val="72965504"/>
        <c:scaling>
          <c:orientation val="minMax"/>
        </c:scaling>
        <c:axPos val="b"/>
        <c:tickLblPos val="nextTo"/>
        <c:crossAx val="72983680"/>
        <c:crosses val="autoZero"/>
        <c:auto val="1"/>
        <c:lblAlgn val="ctr"/>
        <c:lblOffset val="100"/>
      </c:catAx>
      <c:valAx>
        <c:axId val="72983680"/>
        <c:scaling>
          <c:orientation val="minMax"/>
        </c:scaling>
        <c:axPos val="l"/>
        <c:majorGridlines/>
        <c:numFmt formatCode="General" sourceLinked="1"/>
        <c:tickLblPos val="nextTo"/>
        <c:crossAx val="7296550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41910</xdr:rowOff>
    </xdr:from>
    <xdr:to>
      <xdr:col>16</xdr:col>
      <xdr:colOff>247650</xdr:colOff>
      <xdr:row>15</xdr:row>
      <xdr:rowOff>34290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I23" sqref="I23"/>
    </sheetView>
  </sheetViews>
  <sheetFormatPr defaultRowHeight="15"/>
  <cols>
    <col min="1" max="1" width="7.85546875" customWidth="1"/>
    <col min="2" max="2" width="16.5703125" customWidth="1"/>
    <col min="3" max="3" width="14.140625" customWidth="1"/>
    <col min="4" max="4" width="12.42578125" customWidth="1"/>
    <col min="5" max="5" width="15.5703125" customWidth="1"/>
    <col min="6" max="6" width="13.28515625" customWidth="1"/>
  </cols>
  <sheetData>
    <row r="1" spans="1:6">
      <c r="A1" s="4"/>
      <c r="B1" s="4"/>
      <c r="C1" s="4"/>
      <c r="D1" s="4"/>
      <c r="E1" s="4"/>
      <c r="F1" s="4"/>
    </row>
    <row r="2" spans="1:6">
      <c r="A2" s="2" t="s">
        <v>1</v>
      </c>
      <c r="B2" s="3"/>
      <c r="C2" s="3"/>
      <c r="D2" s="3"/>
      <c r="E2" s="3"/>
      <c r="F2" s="3"/>
    </row>
    <row r="3" spans="1:6" ht="13.9" customHeight="1">
      <c r="A3" s="37" t="s">
        <v>2</v>
      </c>
      <c r="B3" s="37"/>
      <c r="C3" s="37"/>
      <c r="D3" s="37"/>
      <c r="E3" s="37"/>
      <c r="F3" s="37"/>
    </row>
    <row r="4" spans="1:6">
      <c r="A4" s="37"/>
      <c r="B4" s="37"/>
      <c r="C4" s="37"/>
      <c r="D4" s="37"/>
      <c r="E4" s="37"/>
      <c r="F4" s="37"/>
    </row>
    <row r="5" spans="1:6">
      <c r="A5" s="37"/>
      <c r="B5" s="37"/>
      <c r="C5" s="37"/>
      <c r="D5" s="37"/>
      <c r="E5" s="37"/>
      <c r="F5" s="37"/>
    </row>
    <row r="6" spans="1:6">
      <c r="A6" s="37"/>
      <c r="B6" s="37"/>
      <c r="C6" s="37"/>
      <c r="D6" s="37"/>
      <c r="E6" s="37"/>
      <c r="F6" s="37"/>
    </row>
    <row r="7" spans="1:6" ht="18.75">
      <c r="A7" s="38" t="s">
        <v>0</v>
      </c>
      <c r="B7" s="38"/>
      <c r="C7" s="38"/>
      <c r="D7" s="38"/>
      <c r="E7" s="38"/>
      <c r="F7" s="38"/>
    </row>
    <row r="8" spans="1:6" ht="35.450000000000003" customHeight="1">
      <c r="A8" s="11" t="s">
        <v>8</v>
      </c>
      <c r="B8" s="10" t="s">
        <v>3</v>
      </c>
      <c r="C8" s="10" t="s">
        <v>4</v>
      </c>
      <c r="D8" s="11" t="s">
        <v>5</v>
      </c>
      <c r="E8" s="11" t="s">
        <v>6</v>
      </c>
      <c r="F8" s="11" t="s">
        <v>7</v>
      </c>
    </row>
    <row r="9" spans="1:6">
      <c r="A9" s="9">
        <v>1</v>
      </c>
      <c r="B9" s="5" t="s">
        <v>9</v>
      </c>
      <c r="C9" s="5">
        <v>45</v>
      </c>
      <c r="D9" s="5">
        <v>50</v>
      </c>
      <c r="E9" s="5">
        <v>65</v>
      </c>
      <c r="F9" s="5">
        <f t="shared" ref="F9:F18" si="0">SUM(C9:E9)</f>
        <v>160</v>
      </c>
    </row>
    <row r="10" spans="1:6">
      <c r="A10" s="9">
        <v>2</v>
      </c>
      <c r="B10" s="5" t="s">
        <v>10</v>
      </c>
      <c r="C10" s="5">
        <v>58</v>
      </c>
      <c r="D10" s="5">
        <v>78</v>
      </c>
      <c r="E10" s="5">
        <v>58</v>
      </c>
      <c r="F10" s="5">
        <f t="shared" si="0"/>
        <v>194</v>
      </c>
    </row>
    <row r="11" spans="1:6">
      <c r="A11" s="9">
        <v>3</v>
      </c>
      <c r="B11" s="5" t="s">
        <v>11</v>
      </c>
      <c r="C11" s="5">
        <v>78</v>
      </c>
      <c r="D11" s="5">
        <v>56</v>
      </c>
      <c r="E11" s="5">
        <v>81</v>
      </c>
      <c r="F11" s="5">
        <f t="shared" si="0"/>
        <v>215</v>
      </c>
    </row>
    <row r="12" spans="1:6">
      <c r="A12" s="9">
        <v>4</v>
      </c>
      <c r="B12" s="5" t="s">
        <v>12</v>
      </c>
      <c r="C12" s="5">
        <v>85</v>
      </c>
      <c r="D12" s="5">
        <v>45</v>
      </c>
      <c r="E12" s="5">
        <v>73</v>
      </c>
      <c r="F12" s="5">
        <f t="shared" si="0"/>
        <v>203</v>
      </c>
    </row>
    <row r="13" spans="1:6">
      <c r="A13" s="9">
        <v>5</v>
      </c>
      <c r="B13" s="5" t="s">
        <v>13</v>
      </c>
      <c r="C13" s="5">
        <v>63</v>
      </c>
      <c r="D13" s="5">
        <v>55</v>
      </c>
      <c r="E13" s="5">
        <v>70</v>
      </c>
      <c r="F13" s="5">
        <f t="shared" si="0"/>
        <v>188</v>
      </c>
    </row>
    <row r="14" spans="1:6">
      <c r="A14" s="9">
        <v>6</v>
      </c>
      <c r="B14" s="5" t="s">
        <v>14</v>
      </c>
      <c r="C14" s="5">
        <v>70</v>
      </c>
      <c r="D14" s="5">
        <v>68</v>
      </c>
      <c r="E14" s="5">
        <v>62</v>
      </c>
      <c r="F14" s="5">
        <f t="shared" si="0"/>
        <v>200</v>
      </c>
    </row>
    <row r="15" spans="1:6">
      <c r="A15" s="9">
        <v>7</v>
      </c>
      <c r="B15" s="5" t="s">
        <v>15</v>
      </c>
      <c r="C15" s="5">
        <v>50</v>
      </c>
      <c r="D15" s="5">
        <v>72</v>
      </c>
      <c r="E15" s="5">
        <v>55</v>
      </c>
      <c r="F15" s="5">
        <f t="shared" si="0"/>
        <v>177</v>
      </c>
    </row>
    <row r="16" spans="1:6">
      <c r="A16" s="9">
        <v>8</v>
      </c>
      <c r="B16" s="5" t="s">
        <v>16</v>
      </c>
      <c r="C16" s="5">
        <v>65</v>
      </c>
      <c r="D16" s="5">
        <v>81</v>
      </c>
      <c r="E16" s="5">
        <v>71</v>
      </c>
      <c r="F16" s="5">
        <f t="shared" si="0"/>
        <v>217</v>
      </c>
    </row>
    <row r="17" spans="1:7">
      <c r="A17" s="9">
        <v>9</v>
      </c>
      <c r="B17" s="5" t="s">
        <v>17</v>
      </c>
      <c r="C17" s="5">
        <v>53</v>
      </c>
      <c r="D17" s="5">
        <v>65</v>
      </c>
      <c r="E17" s="5">
        <v>58</v>
      </c>
      <c r="F17" s="5">
        <f t="shared" si="0"/>
        <v>176</v>
      </c>
    </row>
    <row r="18" spans="1:7">
      <c r="A18" s="9">
        <v>10</v>
      </c>
      <c r="B18" s="5" t="s">
        <v>18</v>
      </c>
      <c r="C18" s="5">
        <v>70</v>
      </c>
      <c r="D18" s="5">
        <v>72</v>
      </c>
      <c r="E18" s="5">
        <v>69</v>
      </c>
      <c r="F18" s="5">
        <f t="shared" si="0"/>
        <v>211</v>
      </c>
    </row>
    <row r="19" spans="1:7">
      <c r="A19" s="7"/>
      <c r="B19" s="7"/>
      <c r="C19" s="7"/>
      <c r="D19" s="7"/>
      <c r="E19" s="7"/>
      <c r="F19" s="7"/>
      <c r="G19" s="7"/>
    </row>
    <row r="20" spans="1:7">
      <c r="A20" s="39" t="s">
        <v>19</v>
      </c>
      <c r="B20" s="39"/>
      <c r="C20" s="13">
        <f>AVERAGE(C9:C19)</f>
        <v>63.7</v>
      </c>
      <c r="D20" s="13">
        <f>AVERAGE(D9:D18)</f>
        <v>64.2</v>
      </c>
      <c r="E20" s="13">
        <f>AVERAGE(E9:E18)</f>
        <v>66.2</v>
      </c>
    </row>
    <row r="21" spans="1:7">
      <c r="A21" s="39" t="s">
        <v>20</v>
      </c>
      <c r="B21" s="39"/>
      <c r="C21" s="13">
        <f>MAX(C9:C18)</f>
        <v>85</v>
      </c>
      <c r="D21" s="13">
        <f>MAX(D9:D18)</f>
        <v>81</v>
      </c>
      <c r="E21" s="13">
        <f>MAX(E9:E18)</f>
        <v>81</v>
      </c>
    </row>
    <row r="22" spans="1:7">
      <c r="A22" s="39" t="s">
        <v>21</v>
      </c>
      <c r="B22" s="39"/>
      <c r="C22" s="13">
        <f>MIN(C9:C18)</f>
        <v>45</v>
      </c>
      <c r="D22" s="13">
        <f>MIN(D9:D18)</f>
        <v>45</v>
      </c>
      <c r="E22" s="13">
        <f>MIN(E9:E18)</f>
        <v>55</v>
      </c>
    </row>
    <row r="23" spans="1:7" ht="40.15" customHeight="1">
      <c r="A23" s="39" t="s">
        <v>22</v>
      </c>
      <c r="B23" s="39"/>
      <c r="C23" s="13">
        <f>C21-C20</f>
        <v>21.299999999999997</v>
      </c>
      <c r="D23" s="13">
        <f>D21-D20</f>
        <v>16.799999999999997</v>
      </c>
      <c r="E23" s="13">
        <f>E21-E20</f>
        <v>14.799999999999997</v>
      </c>
    </row>
  </sheetData>
  <mergeCells count="6">
    <mergeCell ref="A23:B23"/>
    <mergeCell ref="A3:F6"/>
    <mergeCell ref="A7:F7"/>
    <mergeCell ref="A20:B20"/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F6" sqref="F6"/>
    </sheetView>
  </sheetViews>
  <sheetFormatPr defaultRowHeight="15"/>
  <cols>
    <col min="1" max="1" width="23.7109375" customWidth="1"/>
    <col min="2" max="2" width="13.28515625" customWidth="1"/>
    <col min="3" max="3" width="17.5703125" customWidth="1"/>
    <col min="4" max="4" width="13.7109375" customWidth="1"/>
    <col min="5" max="5" width="16.7109375" customWidth="1"/>
    <col min="6" max="6" width="12.140625" customWidth="1"/>
  </cols>
  <sheetData>
    <row r="1" spans="1:6" ht="28.9" customHeight="1">
      <c r="A1" s="40" t="s">
        <v>35</v>
      </c>
      <c r="B1" s="40"/>
      <c r="C1" s="40"/>
      <c r="D1" s="40"/>
      <c r="E1" s="40"/>
      <c r="F1" s="40"/>
    </row>
    <row r="2" spans="1:6" ht="34.15" customHeight="1">
      <c r="A2" s="10" t="s">
        <v>23</v>
      </c>
      <c r="B2" s="10" t="s">
        <v>24</v>
      </c>
      <c r="C2" s="10" t="s">
        <v>25</v>
      </c>
      <c r="D2" s="10" t="s">
        <v>26</v>
      </c>
      <c r="E2" s="10" t="s">
        <v>27</v>
      </c>
      <c r="F2" s="11" t="s">
        <v>28</v>
      </c>
    </row>
    <row r="3" spans="1:6" ht="15.75">
      <c r="A3" s="18" t="s">
        <v>36</v>
      </c>
      <c r="B3" s="15">
        <v>1</v>
      </c>
      <c r="C3" s="21">
        <v>1340</v>
      </c>
      <c r="D3" s="23">
        <f>B3*C3</f>
        <v>1340</v>
      </c>
      <c r="E3" s="21">
        <f>D3*$B$15</f>
        <v>67</v>
      </c>
      <c r="F3" s="23">
        <f>D3-E3</f>
        <v>1273</v>
      </c>
    </row>
    <row r="4" spans="1:6" ht="32.450000000000003" customHeight="1">
      <c r="A4" s="19" t="s">
        <v>37</v>
      </c>
      <c r="B4" s="15">
        <v>10</v>
      </c>
      <c r="C4" s="22">
        <v>18</v>
      </c>
      <c r="D4" s="23">
        <f t="shared" ref="D4:D14" si="0">B4*C4</f>
        <v>180</v>
      </c>
      <c r="E4" s="21">
        <f t="shared" ref="E4:E14" si="1">D4*$B$15</f>
        <v>9</v>
      </c>
      <c r="F4" s="23">
        <f t="shared" ref="F4:F14" si="2">D4-E4</f>
        <v>171</v>
      </c>
    </row>
    <row r="5" spans="1:6" ht="15.75">
      <c r="A5" s="18" t="s">
        <v>38</v>
      </c>
      <c r="B5" s="15">
        <v>1</v>
      </c>
      <c r="C5" s="22">
        <v>200</v>
      </c>
      <c r="D5" s="23">
        <f t="shared" si="0"/>
        <v>200</v>
      </c>
      <c r="E5" s="21">
        <f t="shared" si="1"/>
        <v>10</v>
      </c>
      <c r="F5" s="23">
        <f t="shared" si="2"/>
        <v>190</v>
      </c>
    </row>
    <row r="6" spans="1:6" ht="33.6" customHeight="1">
      <c r="A6" s="19" t="s">
        <v>39</v>
      </c>
      <c r="B6" s="15">
        <v>2</v>
      </c>
      <c r="C6" s="22">
        <v>10</v>
      </c>
      <c r="D6" s="23">
        <f t="shared" si="0"/>
        <v>20</v>
      </c>
      <c r="E6" s="21">
        <f t="shared" si="1"/>
        <v>1</v>
      </c>
      <c r="F6" s="23">
        <f t="shared" si="2"/>
        <v>19</v>
      </c>
    </row>
    <row r="7" spans="1:6" ht="47.25">
      <c r="A7" s="19" t="s">
        <v>40</v>
      </c>
      <c r="B7" s="15">
        <v>2</v>
      </c>
      <c r="C7" s="22">
        <v>15</v>
      </c>
      <c r="D7" s="23">
        <f t="shared" si="0"/>
        <v>30</v>
      </c>
      <c r="E7" s="21">
        <f t="shared" si="1"/>
        <v>1.5</v>
      </c>
      <c r="F7" s="23">
        <f t="shared" si="2"/>
        <v>28.5</v>
      </c>
    </row>
    <row r="8" spans="1:6" ht="15.75">
      <c r="A8" s="18" t="s">
        <v>41</v>
      </c>
      <c r="B8" s="15">
        <v>1</v>
      </c>
      <c r="C8" s="22">
        <v>7</v>
      </c>
      <c r="D8" s="23">
        <f t="shared" si="0"/>
        <v>7</v>
      </c>
      <c r="E8" s="21">
        <f t="shared" si="1"/>
        <v>0.35000000000000003</v>
      </c>
      <c r="F8" s="23">
        <f t="shared" si="2"/>
        <v>6.65</v>
      </c>
    </row>
    <row r="9" spans="1:6" ht="15.75">
      <c r="A9" s="18" t="s">
        <v>42</v>
      </c>
      <c r="B9" s="15">
        <v>1</v>
      </c>
      <c r="C9" s="22">
        <v>15</v>
      </c>
      <c r="D9" s="23">
        <f t="shared" si="0"/>
        <v>15</v>
      </c>
      <c r="E9" s="21">
        <f t="shared" si="1"/>
        <v>0.75</v>
      </c>
      <c r="F9" s="23">
        <f t="shared" si="2"/>
        <v>14.25</v>
      </c>
    </row>
    <row r="10" spans="1:6" ht="15.75">
      <c r="A10" s="18" t="s">
        <v>43</v>
      </c>
      <c r="B10" s="15">
        <v>2</v>
      </c>
      <c r="C10" s="22">
        <v>8</v>
      </c>
      <c r="D10" s="23">
        <f t="shared" si="0"/>
        <v>16</v>
      </c>
      <c r="E10" s="21">
        <f t="shared" si="1"/>
        <v>0.8</v>
      </c>
      <c r="F10" s="23">
        <f t="shared" si="2"/>
        <v>15.2</v>
      </c>
    </row>
    <row r="11" spans="1:6" ht="31.15" customHeight="1">
      <c r="A11" s="19" t="s">
        <v>34</v>
      </c>
      <c r="B11" s="15">
        <v>1</v>
      </c>
      <c r="C11" s="22">
        <v>50</v>
      </c>
      <c r="D11" s="23">
        <f t="shared" si="0"/>
        <v>50</v>
      </c>
      <c r="E11" s="21">
        <f t="shared" si="1"/>
        <v>2.5</v>
      </c>
      <c r="F11" s="23">
        <f t="shared" si="2"/>
        <v>47.5</v>
      </c>
    </row>
    <row r="12" spans="1:6" ht="15.75">
      <c r="A12" s="18" t="s">
        <v>33</v>
      </c>
      <c r="B12" s="15">
        <v>1</v>
      </c>
      <c r="C12" s="22">
        <v>20</v>
      </c>
      <c r="D12" s="23">
        <f t="shared" si="0"/>
        <v>20</v>
      </c>
      <c r="E12" s="21">
        <f t="shared" si="1"/>
        <v>1</v>
      </c>
      <c r="F12" s="23">
        <f t="shared" si="2"/>
        <v>19</v>
      </c>
    </row>
    <row r="13" spans="1:6" ht="15.75">
      <c r="A13" s="18" t="s">
        <v>32</v>
      </c>
      <c r="B13" s="15">
        <v>1</v>
      </c>
      <c r="C13" s="22">
        <v>100</v>
      </c>
      <c r="D13" s="23">
        <f t="shared" si="0"/>
        <v>100</v>
      </c>
      <c r="E13" s="21">
        <f t="shared" si="1"/>
        <v>5</v>
      </c>
      <c r="F13" s="23">
        <f t="shared" si="2"/>
        <v>95</v>
      </c>
    </row>
    <row r="14" spans="1:6" ht="15.75">
      <c r="A14" s="18" t="s">
        <v>31</v>
      </c>
      <c r="B14" s="15">
        <v>1</v>
      </c>
      <c r="C14" s="22">
        <v>30</v>
      </c>
      <c r="D14" s="23">
        <f t="shared" si="0"/>
        <v>30</v>
      </c>
      <c r="E14" s="21">
        <f t="shared" si="1"/>
        <v>1.5</v>
      </c>
      <c r="F14" s="23">
        <f t="shared" si="2"/>
        <v>28.5</v>
      </c>
    </row>
    <row r="15" spans="1:6" ht="15.75">
      <c r="A15" s="20" t="s">
        <v>29</v>
      </c>
      <c r="B15" s="16">
        <v>0.05</v>
      </c>
      <c r="C15" s="10"/>
      <c r="D15" s="10"/>
      <c r="E15" s="10"/>
      <c r="F15" s="10"/>
    </row>
    <row r="16" spans="1:6" ht="15.75">
      <c r="A16" s="20" t="s">
        <v>30</v>
      </c>
      <c r="B16" s="24"/>
      <c r="C16" s="10"/>
      <c r="D16" s="10"/>
      <c r="E16" s="10"/>
      <c r="F16" s="24">
        <f>SUM(F3:F14)</f>
        <v>1907.6000000000001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0"/>
  <sheetViews>
    <sheetView view="pageBreakPreview" zoomScale="60" workbookViewId="0">
      <selection activeCell="A40" sqref="A40"/>
    </sheetView>
  </sheetViews>
  <sheetFormatPr defaultRowHeight="15"/>
  <cols>
    <col min="1" max="1" width="18.42578125" customWidth="1"/>
    <col min="2" max="3" width="12.140625" customWidth="1"/>
    <col min="4" max="4" width="13.5703125" customWidth="1"/>
    <col min="5" max="5" width="14.140625" customWidth="1"/>
    <col min="6" max="6" width="18.7109375" customWidth="1"/>
    <col min="7" max="7" width="16.7109375" customWidth="1"/>
  </cols>
  <sheetData>
    <row r="1" spans="1:10" ht="72" customHeight="1">
      <c r="A1" s="41" t="s">
        <v>112</v>
      </c>
      <c r="B1" s="41"/>
      <c r="C1" s="41"/>
      <c r="D1" s="41"/>
      <c r="E1" s="41"/>
      <c r="F1" s="41"/>
      <c r="G1" s="41"/>
    </row>
    <row r="2" spans="1:10" ht="18.75" customHeight="1"/>
    <row r="3" spans="1:10" ht="26.25" customHeight="1">
      <c r="A3" s="42" t="s">
        <v>108</v>
      </c>
      <c r="B3" s="42"/>
      <c r="C3" s="42"/>
      <c r="D3" s="42"/>
      <c r="E3" s="42"/>
      <c r="F3" s="42"/>
      <c r="G3" s="42"/>
      <c r="H3" s="25"/>
      <c r="I3" s="25"/>
      <c r="J3" s="25"/>
    </row>
    <row r="4" spans="1:10" ht="15.75">
      <c r="A4" s="25" t="s">
        <v>44</v>
      </c>
      <c r="B4" s="35">
        <f ca="1">TODAY()</f>
        <v>43183</v>
      </c>
      <c r="C4" s="25"/>
      <c r="D4" s="25"/>
      <c r="E4" s="25"/>
      <c r="F4" s="25"/>
      <c r="G4" s="25"/>
      <c r="H4" s="25"/>
      <c r="I4" s="25"/>
      <c r="J4" s="25"/>
    </row>
    <row r="5" spans="1:10" ht="15.75">
      <c r="A5" s="26"/>
      <c r="B5" s="26"/>
      <c r="C5" s="26"/>
      <c r="D5" s="26"/>
      <c r="E5" s="26"/>
      <c r="F5" s="26"/>
      <c r="G5" s="26"/>
      <c r="H5" s="26"/>
      <c r="I5" s="25"/>
      <c r="J5" s="25"/>
    </row>
    <row r="6" spans="1:10" ht="44.25" customHeight="1">
      <c r="A6" s="14"/>
      <c r="B6" s="15" t="s">
        <v>52</v>
      </c>
      <c r="C6" s="15" t="s">
        <v>53</v>
      </c>
      <c r="D6" s="15" t="s">
        <v>54</v>
      </c>
      <c r="E6" s="17" t="s">
        <v>55</v>
      </c>
      <c r="F6" s="17" t="s">
        <v>56</v>
      </c>
      <c r="G6" s="17" t="s">
        <v>57</v>
      </c>
      <c r="H6" s="25"/>
      <c r="I6" s="25"/>
      <c r="J6" s="25"/>
    </row>
    <row r="7" spans="1:10" ht="15.75">
      <c r="A7" s="18" t="s">
        <v>109</v>
      </c>
      <c r="B7" s="15">
        <v>268000</v>
      </c>
      <c r="C7" s="15">
        <v>195800</v>
      </c>
      <c r="D7" s="15">
        <v>345000</v>
      </c>
      <c r="E7" s="15">
        <v>120500</v>
      </c>
      <c r="F7" s="15">
        <f>SUM(B7:E7)</f>
        <v>929300</v>
      </c>
      <c r="G7" s="36">
        <f>F7/$F$12</f>
        <v>0.2657800657800658</v>
      </c>
      <c r="H7" s="25"/>
      <c r="I7" s="25"/>
      <c r="J7" s="25"/>
    </row>
    <row r="8" spans="1:10" ht="15.75">
      <c r="A8" s="34" t="s">
        <v>51</v>
      </c>
      <c r="B8" s="15">
        <v>281250</v>
      </c>
      <c r="C8" s="15">
        <v>187500</v>
      </c>
      <c r="D8" s="15">
        <v>387000</v>
      </c>
      <c r="E8" s="15">
        <v>156200</v>
      </c>
      <c r="F8" s="15">
        <f>SUM(B8:E8)</f>
        <v>1011950</v>
      </c>
      <c r="G8" s="36">
        <f t="shared" ref="G8:G10" si="0">F8/$F$12</f>
        <v>0.28941798941798941</v>
      </c>
      <c r="H8" s="25"/>
      <c r="I8" s="25"/>
      <c r="J8" s="25"/>
    </row>
    <row r="9" spans="1:10" ht="15.75">
      <c r="A9" s="14" t="s">
        <v>50</v>
      </c>
      <c r="B9" s="15">
        <v>206750</v>
      </c>
      <c r="C9" s="15">
        <v>166500</v>
      </c>
      <c r="D9" s="15">
        <v>123000</v>
      </c>
      <c r="E9" s="15">
        <v>243200</v>
      </c>
      <c r="F9" s="15">
        <f>SUM(B9:E9)</f>
        <v>739450</v>
      </c>
      <c r="G9" s="36">
        <f t="shared" si="0"/>
        <v>0.21148291148291148</v>
      </c>
      <c r="H9" s="25"/>
      <c r="I9" s="25"/>
      <c r="J9" s="25"/>
    </row>
    <row r="10" spans="1:10" ht="15.75">
      <c r="A10" s="14" t="s">
        <v>49</v>
      </c>
      <c r="B10" s="15">
        <v>315600</v>
      </c>
      <c r="C10" s="15">
        <v>158200</v>
      </c>
      <c r="D10" s="15">
        <v>234000</v>
      </c>
      <c r="E10" s="15">
        <v>108000</v>
      </c>
      <c r="F10" s="15">
        <f>SUM(B10:E10)</f>
        <v>815800</v>
      </c>
      <c r="G10" s="36">
        <f t="shared" si="0"/>
        <v>0.23331903331903331</v>
      </c>
      <c r="H10" s="25"/>
      <c r="I10" s="25"/>
      <c r="J10" s="25"/>
    </row>
    <row r="11" spans="1:10" ht="15.75">
      <c r="A11" s="14"/>
      <c r="B11" s="15"/>
      <c r="C11" s="15"/>
      <c r="D11" s="15"/>
      <c r="E11" s="15"/>
      <c r="F11" s="15"/>
      <c r="G11" s="36"/>
      <c r="H11" s="25"/>
      <c r="I11" s="25"/>
      <c r="J11" s="25"/>
    </row>
    <row r="12" spans="1:10" ht="15.75">
      <c r="A12" s="8" t="s">
        <v>48</v>
      </c>
      <c r="B12" s="10">
        <f t="shared" ref="B12:E12" si="1">SUM(B7:B10)</f>
        <v>1071600</v>
      </c>
      <c r="C12" s="10">
        <f t="shared" si="1"/>
        <v>708000</v>
      </c>
      <c r="D12" s="10">
        <f>SUM(D7:D10)</f>
        <v>1089000</v>
      </c>
      <c r="E12" s="10">
        <f t="shared" si="1"/>
        <v>627900</v>
      </c>
      <c r="F12" s="10">
        <f>SUM(F7:F10)</f>
        <v>3496500</v>
      </c>
      <c r="G12" s="36">
        <f>SUM(G7:G10)</f>
        <v>1</v>
      </c>
      <c r="H12" s="25"/>
      <c r="I12" s="25"/>
      <c r="J12" s="25"/>
    </row>
    <row r="13" spans="1:10" ht="15.75">
      <c r="A13" s="8"/>
      <c r="B13" s="10"/>
      <c r="C13" s="10"/>
      <c r="D13" s="10"/>
      <c r="E13" s="10"/>
      <c r="F13" s="10"/>
      <c r="G13" s="36"/>
      <c r="H13" s="25"/>
      <c r="I13" s="25"/>
      <c r="J13" s="25"/>
    </row>
    <row r="14" spans="1:10" ht="15.75">
      <c r="A14" s="14" t="s">
        <v>47</v>
      </c>
      <c r="B14" s="15">
        <f>AVERAGE(B7:B10)</f>
        <v>267900</v>
      </c>
      <c r="C14" s="15">
        <f t="shared" ref="C14:F14" si="2">AVERAGE(C7:C10)</f>
        <v>177000</v>
      </c>
      <c r="D14" s="15">
        <f t="shared" si="2"/>
        <v>272250</v>
      </c>
      <c r="E14" s="15">
        <f>AVERAGE(E7:E10)</f>
        <v>156975</v>
      </c>
      <c r="F14" s="15">
        <f t="shared" si="2"/>
        <v>874125</v>
      </c>
      <c r="G14" s="36">
        <f>AVERAGE(G7:G10)</f>
        <v>0.25</v>
      </c>
      <c r="H14" s="25"/>
      <c r="I14" s="25"/>
      <c r="J14" s="25"/>
    </row>
    <row r="15" spans="1:10" ht="15.75">
      <c r="A15" s="14" t="s">
        <v>46</v>
      </c>
      <c r="B15" s="15">
        <f>MAX(B7:B10)</f>
        <v>315600</v>
      </c>
      <c r="C15" s="15">
        <f t="shared" ref="C15:F15" si="3">MAX(C7:C10)</f>
        <v>195800</v>
      </c>
      <c r="D15" s="15">
        <f t="shared" si="3"/>
        <v>387000</v>
      </c>
      <c r="E15" s="15">
        <f t="shared" si="3"/>
        <v>243200</v>
      </c>
      <c r="F15" s="15">
        <f t="shared" si="3"/>
        <v>1011950</v>
      </c>
      <c r="G15" s="36">
        <f t="shared" ref="G15" si="4">MAX(G7:G10)</f>
        <v>0.28941798941798941</v>
      </c>
      <c r="H15" s="25"/>
      <c r="I15" s="25"/>
      <c r="J15" s="25"/>
    </row>
    <row r="16" spans="1:10" ht="15.75">
      <c r="A16" s="14" t="s">
        <v>45</v>
      </c>
      <c r="B16" s="15">
        <f>MIN(B7:B10)</f>
        <v>206750</v>
      </c>
      <c r="C16" s="15">
        <f t="shared" ref="C16:G16" si="5">MIN(C7:C10)</f>
        <v>158200</v>
      </c>
      <c r="D16" s="15">
        <f t="shared" si="5"/>
        <v>123000</v>
      </c>
      <c r="E16" s="15">
        <f t="shared" si="5"/>
        <v>108000</v>
      </c>
      <c r="F16" s="15">
        <f t="shared" si="5"/>
        <v>739450</v>
      </c>
      <c r="G16" s="36">
        <f t="shared" si="5"/>
        <v>0.21148291148291148</v>
      </c>
      <c r="H16" s="25"/>
      <c r="I16" s="25"/>
      <c r="J16" s="25"/>
    </row>
    <row r="17" spans="1:10" ht="15.75">
      <c r="A17" s="26"/>
      <c r="B17" s="26"/>
      <c r="C17" s="26"/>
      <c r="D17" s="26"/>
      <c r="E17" s="26"/>
      <c r="F17" s="26"/>
      <c r="G17" s="26"/>
      <c r="H17" s="26"/>
      <c r="I17" s="25"/>
      <c r="J17" s="25"/>
    </row>
    <row r="18" spans="1:10" ht="15.75">
      <c r="A18" s="25" t="s">
        <v>111</v>
      </c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5.75">
      <c r="A19" s="25" t="s">
        <v>110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.75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66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spans="1:10" ht="75" customHeight="1">
      <c r="A22" s="41" t="s">
        <v>112</v>
      </c>
      <c r="B22" s="41"/>
      <c r="C22" s="41"/>
      <c r="D22" s="41"/>
      <c r="E22" s="41"/>
      <c r="F22" s="41"/>
      <c r="G22" s="41"/>
      <c r="H22" s="25"/>
      <c r="I22" s="25"/>
      <c r="J22" s="25"/>
    </row>
    <row r="23" spans="1:10" ht="15.75">
      <c r="H23" s="25"/>
      <c r="I23" s="25"/>
      <c r="J23" s="25"/>
    </row>
    <row r="24" spans="1:10" ht="18.75">
      <c r="A24" s="42" t="s">
        <v>108</v>
      </c>
      <c r="B24" s="42"/>
      <c r="C24" s="42"/>
      <c r="D24" s="42"/>
      <c r="E24" s="42"/>
      <c r="F24" s="42"/>
      <c r="G24" s="42"/>
      <c r="H24" s="25"/>
      <c r="I24" s="25"/>
      <c r="J24" s="25"/>
    </row>
    <row r="25" spans="1:10" ht="15.75">
      <c r="A25" s="25" t="s">
        <v>44</v>
      </c>
      <c r="B25" s="35">
        <f ca="1">TODAY()</f>
        <v>43183</v>
      </c>
      <c r="C25" s="25"/>
      <c r="D25" s="25"/>
      <c r="E25" s="25"/>
      <c r="F25" s="25"/>
      <c r="G25" s="25"/>
      <c r="H25" s="25"/>
      <c r="I25" s="25"/>
      <c r="J25" s="25"/>
    </row>
    <row r="26" spans="1:10" ht="15.75">
      <c r="A26" s="26"/>
      <c r="B26" s="26"/>
      <c r="C26" s="26"/>
      <c r="D26" s="26"/>
      <c r="E26" s="26"/>
      <c r="F26" s="26"/>
      <c r="G26" s="26"/>
      <c r="H26" s="25"/>
      <c r="I26" s="25"/>
      <c r="J26" s="25"/>
    </row>
    <row r="27" spans="1:10" ht="31.5">
      <c r="A27" s="14"/>
      <c r="B27" s="15" t="s">
        <v>52</v>
      </c>
      <c r="C27" s="15" t="s">
        <v>53</v>
      </c>
      <c r="D27" s="15" t="s">
        <v>54</v>
      </c>
      <c r="E27" s="17" t="s">
        <v>55</v>
      </c>
      <c r="F27" s="17" t="s">
        <v>56</v>
      </c>
      <c r="G27" s="17" t="s">
        <v>57</v>
      </c>
      <c r="H27" s="25"/>
      <c r="I27" s="25"/>
      <c r="J27" s="25"/>
    </row>
    <row r="28" spans="1:10" ht="15.75">
      <c r="A28" s="18" t="s">
        <v>109</v>
      </c>
      <c r="B28" s="15">
        <v>268000</v>
      </c>
      <c r="C28" s="15">
        <v>195800</v>
      </c>
      <c r="D28" s="15">
        <v>345000</v>
      </c>
      <c r="E28" s="15">
        <v>120500</v>
      </c>
      <c r="F28" s="15">
        <f>SUM(B28:E28)</f>
        <v>929300</v>
      </c>
      <c r="G28" s="36">
        <f>F28/$F$12</f>
        <v>0.2657800657800658</v>
      </c>
      <c r="H28" s="25"/>
      <c r="I28" s="25"/>
      <c r="J28" s="25"/>
    </row>
    <row r="29" spans="1:10" ht="15.75">
      <c r="A29" s="34" t="s">
        <v>51</v>
      </c>
      <c r="B29" s="15">
        <v>281250</v>
      </c>
      <c r="C29" s="15">
        <v>187500</v>
      </c>
      <c r="D29" s="15">
        <v>387000</v>
      </c>
      <c r="E29" s="15">
        <v>156200</v>
      </c>
      <c r="F29" s="15">
        <f>SUM(B29:E29)</f>
        <v>1011950</v>
      </c>
      <c r="G29" s="36">
        <f t="shared" ref="G29:G31" si="6">F29/$F$12</f>
        <v>0.28941798941798941</v>
      </c>
      <c r="H29" s="25"/>
      <c r="I29" s="25"/>
      <c r="J29" s="25"/>
    </row>
    <row r="30" spans="1:10" ht="15.75">
      <c r="A30" s="14" t="s">
        <v>50</v>
      </c>
      <c r="B30" s="15">
        <v>206750</v>
      </c>
      <c r="C30" s="15">
        <v>166500</v>
      </c>
      <c r="D30" s="15">
        <v>123000</v>
      </c>
      <c r="E30" s="15">
        <v>243200</v>
      </c>
      <c r="F30" s="15">
        <f>SUM(B30:E30)</f>
        <v>739450</v>
      </c>
      <c r="G30" s="36">
        <f t="shared" si="6"/>
        <v>0.21148291148291148</v>
      </c>
      <c r="H30" s="25"/>
      <c r="I30" s="25"/>
      <c r="J30" s="25"/>
    </row>
    <row r="31" spans="1:10" ht="15.75">
      <c r="A31" s="14" t="s">
        <v>49</v>
      </c>
      <c r="B31" s="15">
        <v>315600</v>
      </c>
      <c r="C31" s="15">
        <v>158200</v>
      </c>
      <c r="D31" s="15">
        <v>234000</v>
      </c>
      <c r="E31" s="15">
        <v>108000</v>
      </c>
      <c r="F31" s="15">
        <f>SUM(B31:E31)</f>
        <v>815800</v>
      </c>
      <c r="G31" s="36">
        <f t="shared" si="6"/>
        <v>0.23331903331903331</v>
      </c>
      <c r="H31" s="25"/>
      <c r="I31" s="25"/>
      <c r="J31" s="25"/>
    </row>
    <row r="32" spans="1:10" ht="15.75">
      <c r="A32" s="14"/>
      <c r="B32" s="15"/>
      <c r="C32" s="15"/>
      <c r="D32" s="15"/>
      <c r="E32" s="15"/>
      <c r="F32" s="15"/>
      <c r="G32" s="36"/>
    </row>
    <row r="33" spans="1:7" ht="15.75">
      <c r="A33" s="8" t="s">
        <v>48</v>
      </c>
      <c r="B33" s="10">
        <f t="shared" ref="B33" si="7">SUM(B28:B31)</f>
        <v>1071600</v>
      </c>
      <c r="C33" s="10">
        <f t="shared" ref="C33" si="8">SUM(C28:C31)</f>
        <v>708000</v>
      </c>
      <c r="D33" s="10">
        <f>SUM(D28:D31)</f>
        <v>1089000</v>
      </c>
      <c r="E33" s="10">
        <f t="shared" ref="E33" si="9">SUM(E28:E31)</f>
        <v>627900</v>
      </c>
      <c r="F33" s="10">
        <f>SUM(F28:F31)</f>
        <v>3496500</v>
      </c>
      <c r="G33" s="36">
        <f>SUM(G28:G31)</f>
        <v>1</v>
      </c>
    </row>
    <row r="34" spans="1:7" ht="15.75">
      <c r="A34" s="8"/>
      <c r="B34" s="10"/>
      <c r="C34" s="10"/>
      <c r="D34" s="10"/>
      <c r="E34" s="10"/>
      <c r="F34" s="10"/>
      <c r="G34" s="36"/>
    </row>
    <row r="35" spans="1:7" ht="15.75">
      <c r="A35" s="14" t="s">
        <v>47</v>
      </c>
      <c r="B35" s="15">
        <f>AVERAGE(B28:B31)</f>
        <v>267900</v>
      </c>
      <c r="C35" s="15">
        <f t="shared" ref="C35:D35" si="10">AVERAGE(C28:C31)</f>
        <v>177000</v>
      </c>
      <c r="D35" s="15">
        <f t="shared" si="10"/>
        <v>272250</v>
      </c>
      <c r="E35" s="15">
        <f>AVERAGE(E28:E31)</f>
        <v>156975</v>
      </c>
      <c r="F35" s="15">
        <f t="shared" ref="F35" si="11">AVERAGE(F28:F31)</f>
        <v>874125</v>
      </c>
      <c r="G35" s="36">
        <f>AVERAGE(G28:G31)</f>
        <v>0.25</v>
      </c>
    </row>
    <row r="36" spans="1:7" ht="15.75">
      <c r="A36" s="14" t="s">
        <v>46</v>
      </c>
      <c r="B36" s="15">
        <f>MAX(B28:B31)</f>
        <v>315600</v>
      </c>
      <c r="C36" s="15">
        <f t="shared" ref="C36:G36" si="12">MAX(C28:C31)</f>
        <v>195800</v>
      </c>
      <c r="D36" s="15">
        <f t="shared" si="12"/>
        <v>387000</v>
      </c>
      <c r="E36" s="15">
        <f t="shared" si="12"/>
        <v>243200</v>
      </c>
      <c r="F36" s="15">
        <f t="shared" si="12"/>
        <v>1011950</v>
      </c>
      <c r="G36" s="36">
        <f t="shared" si="12"/>
        <v>0.28941798941798941</v>
      </c>
    </row>
    <row r="37" spans="1:7" ht="15.75">
      <c r="A37" s="14" t="s">
        <v>45</v>
      </c>
      <c r="B37" s="15">
        <f>MIN(B28:B31)</f>
        <v>206750</v>
      </c>
      <c r="C37" s="15">
        <f t="shared" ref="C37:G37" si="13">MIN(C28:C31)</f>
        <v>158200</v>
      </c>
      <c r="D37" s="15">
        <f t="shared" si="13"/>
        <v>123000</v>
      </c>
      <c r="E37" s="15">
        <f t="shared" si="13"/>
        <v>108000</v>
      </c>
      <c r="F37" s="15">
        <f t="shared" si="13"/>
        <v>739450</v>
      </c>
      <c r="G37" s="36">
        <f t="shared" si="13"/>
        <v>0.21148291148291148</v>
      </c>
    </row>
    <row r="38" spans="1:7" ht="15.75">
      <c r="A38" s="26"/>
      <c r="B38" s="26"/>
      <c r="C38" s="26"/>
      <c r="D38" s="26"/>
      <c r="E38" s="26"/>
      <c r="F38" s="26"/>
      <c r="G38" s="26"/>
    </row>
    <row r="39" spans="1:7" ht="15.75">
      <c r="A39" s="25" t="s">
        <v>111</v>
      </c>
      <c r="B39" s="25"/>
      <c r="C39" s="25"/>
      <c r="D39" s="25"/>
      <c r="E39" s="25"/>
      <c r="F39" s="25"/>
      <c r="G39" s="25"/>
    </row>
    <row r="40" spans="1:7" ht="15.75">
      <c r="A40" s="25" t="s">
        <v>110</v>
      </c>
      <c r="B40" s="25"/>
      <c r="C40" s="25"/>
      <c r="D40" s="25"/>
      <c r="E40" s="25"/>
      <c r="F40" s="25"/>
      <c r="G40" s="25"/>
    </row>
  </sheetData>
  <mergeCells count="4">
    <mergeCell ref="A22:G22"/>
    <mergeCell ref="A24:G24"/>
    <mergeCell ref="A3:G3"/>
    <mergeCell ref="A1:G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6"/>
  <sheetViews>
    <sheetView tabSelected="1" view="pageBreakPreview" topLeftCell="A16" zoomScale="85" zoomScaleSheetLayoutView="85" workbookViewId="0">
      <selection activeCell="H38" sqref="H38"/>
    </sheetView>
  </sheetViews>
  <sheetFormatPr defaultRowHeight="15"/>
  <cols>
    <col min="1" max="1" width="22.42578125" customWidth="1"/>
    <col min="2" max="2" width="10.140625" customWidth="1"/>
    <col min="3" max="3" width="10.28515625" customWidth="1"/>
    <col min="4" max="4" width="12.7109375" customWidth="1"/>
    <col min="5" max="5" width="13.42578125" customWidth="1"/>
    <col min="8" max="8" width="12.140625" customWidth="1"/>
  </cols>
  <sheetData>
    <row r="1" spans="1:8" ht="18.75">
      <c r="A1" s="61" t="s">
        <v>58</v>
      </c>
      <c r="B1" s="61"/>
      <c r="C1" s="61"/>
      <c r="D1" s="61"/>
      <c r="E1" s="61"/>
      <c r="F1" s="52"/>
      <c r="G1" s="52"/>
      <c r="H1" s="48"/>
    </row>
    <row r="2" spans="1:8" ht="15.75">
      <c r="A2" s="43" t="s">
        <v>62</v>
      </c>
      <c r="B2" s="43"/>
      <c r="C2" s="53"/>
      <c r="D2" s="53"/>
      <c r="E2" s="53"/>
      <c r="F2" s="52"/>
      <c r="G2" s="52"/>
      <c r="H2" s="48"/>
    </row>
    <row r="3" spans="1:8" ht="15.75">
      <c r="A3" s="54" t="s">
        <v>59</v>
      </c>
      <c r="B3" s="54">
        <v>5</v>
      </c>
      <c r="C3" s="52"/>
      <c r="D3" s="52"/>
      <c r="E3" s="52"/>
      <c r="F3" s="52"/>
      <c r="G3" s="52"/>
      <c r="H3" s="48"/>
    </row>
    <row r="4" spans="1:8" ht="15.75">
      <c r="A4" s="54" t="s">
        <v>60</v>
      </c>
      <c r="B4" s="54">
        <v>3</v>
      </c>
      <c r="C4" s="52"/>
      <c r="D4" s="52"/>
      <c r="E4" s="52"/>
      <c r="F4" s="52"/>
      <c r="G4" s="52"/>
      <c r="H4" s="48"/>
    </row>
    <row r="5" spans="1:8" ht="15.75">
      <c r="A5" s="54" t="s">
        <v>61</v>
      </c>
      <c r="B5" s="54">
        <v>2.6</v>
      </c>
      <c r="C5" s="52"/>
      <c r="D5" s="52"/>
      <c r="E5" s="52"/>
      <c r="F5" s="52"/>
      <c r="G5" s="52"/>
      <c r="H5" s="48"/>
    </row>
    <row r="6" spans="1:8" ht="15.75">
      <c r="A6" s="54" t="s">
        <v>63</v>
      </c>
      <c r="B6" s="54"/>
      <c r="C6" s="52"/>
      <c r="D6" s="52"/>
      <c r="E6" s="52"/>
      <c r="F6" s="52"/>
      <c r="G6" s="52"/>
      <c r="H6" s="48"/>
    </row>
    <row r="7" spans="1:8" ht="15.75">
      <c r="A7" s="52"/>
      <c r="B7" s="52"/>
      <c r="C7" s="52"/>
      <c r="D7" s="52"/>
      <c r="E7" s="52"/>
      <c r="F7" s="52"/>
      <c r="G7" s="52"/>
      <c r="H7" s="48"/>
    </row>
    <row r="8" spans="1:8" ht="15.75">
      <c r="A8" s="53" t="s">
        <v>64</v>
      </c>
      <c r="B8" s="48"/>
      <c r="C8" s="52" t="s">
        <v>66</v>
      </c>
      <c r="D8" s="52"/>
      <c r="E8" s="52"/>
      <c r="F8" s="52"/>
      <c r="G8" s="52"/>
      <c r="H8" s="48"/>
    </row>
    <row r="9" spans="1:8" ht="15.75">
      <c r="A9" s="53" t="s">
        <v>65</v>
      </c>
      <c r="B9" s="48"/>
      <c r="C9" s="52" t="s">
        <v>67</v>
      </c>
      <c r="D9" s="52"/>
      <c r="E9" s="52"/>
      <c r="F9" s="52"/>
      <c r="G9" s="52"/>
      <c r="H9" s="48"/>
    </row>
    <row r="10" spans="1:8" ht="15.75">
      <c r="A10" s="52"/>
      <c r="B10" s="52"/>
      <c r="C10" s="52"/>
      <c r="D10" s="52"/>
      <c r="E10" s="52"/>
      <c r="F10" s="52"/>
      <c r="G10" s="52"/>
      <c r="H10" s="48"/>
    </row>
    <row r="11" spans="1:8" ht="15.75">
      <c r="A11" s="55" t="s">
        <v>68</v>
      </c>
      <c r="B11" s="55"/>
      <c r="C11" s="55"/>
      <c r="D11" s="55"/>
      <c r="E11" s="55"/>
      <c r="F11" s="52"/>
      <c r="G11" s="52"/>
      <c r="H11" s="48"/>
    </row>
    <row r="12" spans="1:8" ht="35.25" customHeight="1">
      <c r="A12" s="56" t="s">
        <v>23</v>
      </c>
      <c r="B12" s="56" t="s">
        <v>69</v>
      </c>
      <c r="C12" s="56" t="s">
        <v>70</v>
      </c>
      <c r="D12" s="57" t="s">
        <v>71</v>
      </c>
      <c r="E12" s="57" t="s">
        <v>72</v>
      </c>
      <c r="F12" s="52"/>
      <c r="G12" s="52"/>
      <c r="H12" s="48"/>
    </row>
    <row r="13" spans="1:8" ht="15.75">
      <c r="A13" s="54" t="s">
        <v>73</v>
      </c>
      <c r="B13" s="54">
        <v>10.5</v>
      </c>
      <c r="C13" s="54">
        <v>0.5</v>
      </c>
      <c r="D13" s="54"/>
      <c r="E13" s="58"/>
      <c r="F13" s="52"/>
      <c r="G13" s="52"/>
      <c r="H13" s="48"/>
    </row>
    <row r="14" spans="1:8" ht="15.75">
      <c r="A14" s="54" t="s">
        <v>74</v>
      </c>
      <c r="B14" s="54">
        <v>10.5</v>
      </c>
      <c r="C14" s="54">
        <v>0.6</v>
      </c>
      <c r="D14" s="54"/>
      <c r="E14" s="58"/>
      <c r="F14" s="52"/>
      <c r="G14" s="52"/>
      <c r="H14" s="48"/>
    </row>
    <row r="15" spans="1:8" ht="15.75">
      <c r="A15" s="54" t="s">
        <v>75</v>
      </c>
      <c r="B15" s="54">
        <v>10.5</v>
      </c>
      <c r="C15" s="54">
        <v>0.7</v>
      </c>
      <c r="D15" s="54"/>
      <c r="E15" s="58"/>
      <c r="F15" s="52"/>
      <c r="G15" s="52"/>
      <c r="H15" s="48"/>
    </row>
    <row r="16" spans="1:8" ht="15.75">
      <c r="A16" s="54" t="s">
        <v>76</v>
      </c>
      <c r="B16" s="54">
        <v>13</v>
      </c>
      <c r="C16" s="54">
        <v>0.5</v>
      </c>
      <c r="D16" s="54"/>
      <c r="E16" s="58"/>
      <c r="F16" s="52"/>
      <c r="G16" s="52"/>
      <c r="H16" s="48"/>
    </row>
    <row r="17" spans="1:9" ht="15.75">
      <c r="A17" s="54" t="s">
        <v>77</v>
      </c>
      <c r="B17" s="54">
        <v>13</v>
      </c>
      <c r="C17" s="54">
        <v>0.6</v>
      </c>
      <c r="D17" s="54"/>
      <c r="E17" s="58"/>
      <c r="F17" s="52"/>
      <c r="G17" s="52"/>
      <c r="H17" s="48"/>
    </row>
    <row r="18" spans="1:9" ht="15.75">
      <c r="A18" s="54" t="s">
        <v>78</v>
      </c>
      <c r="B18" s="50">
        <v>13</v>
      </c>
      <c r="C18" s="50">
        <v>0.7</v>
      </c>
      <c r="D18" s="54"/>
      <c r="E18" s="58"/>
      <c r="F18" s="48"/>
      <c r="G18" s="48"/>
      <c r="H18" s="48"/>
    </row>
    <row r="19" spans="1:9">
      <c r="A19" s="51"/>
      <c r="B19" s="51"/>
      <c r="C19" s="51"/>
      <c r="D19" s="51"/>
      <c r="E19" s="51"/>
      <c r="F19" s="51"/>
      <c r="G19" s="48"/>
      <c r="H19" s="48"/>
    </row>
    <row r="20" spans="1:9" ht="15.75">
      <c r="A20" s="62" t="s">
        <v>119</v>
      </c>
      <c r="B20" s="62"/>
      <c r="C20" s="62"/>
      <c r="D20" s="62"/>
      <c r="E20" s="62"/>
      <c r="F20" s="51"/>
      <c r="G20" s="48"/>
      <c r="H20" s="48"/>
    </row>
    <row r="21" spans="1:9" ht="25.5" customHeight="1">
      <c r="A21" s="59" t="s">
        <v>113</v>
      </c>
      <c r="B21" s="48"/>
      <c r="C21" s="52" t="s">
        <v>120</v>
      </c>
      <c r="D21" s="52"/>
      <c r="E21" s="48"/>
      <c r="F21" s="48"/>
      <c r="G21" s="48"/>
      <c r="H21" s="48"/>
      <c r="I21" s="49"/>
    </row>
    <row r="22" spans="1:9" ht="15.75">
      <c r="A22" s="51"/>
      <c r="B22" s="48"/>
      <c r="C22" s="52" t="s">
        <v>116</v>
      </c>
      <c r="D22" s="52"/>
      <c r="E22" s="48"/>
      <c r="F22" s="48"/>
      <c r="G22" s="48"/>
      <c r="H22" s="48"/>
      <c r="I22" s="49"/>
    </row>
    <row r="23" spans="1:9" ht="9" customHeight="1">
      <c r="A23" s="51"/>
      <c r="B23" s="48"/>
      <c r="C23" s="52"/>
      <c r="D23" s="52"/>
      <c r="E23" s="48"/>
      <c r="F23" s="48"/>
      <c r="G23" s="48"/>
      <c r="H23" s="48"/>
      <c r="I23" s="49"/>
    </row>
    <row r="24" spans="1:9" ht="15.75">
      <c r="A24" s="60" t="s">
        <v>115</v>
      </c>
      <c r="B24" s="48"/>
      <c r="C24" s="52" t="s">
        <v>117</v>
      </c>
      <c r="D24" s="52"/>
      <c r="E24" s="48"/>
      <c r="F24" s="48"/>
      <c r="G24" s="48"/>
      <c r="H24" s="48"/>
    </row>
    <row r="25" spans="1:9" ht="9" customHeight="1">
      <c r="A25" s="51"/>
      <c r="B25" s="48"/>
      <c r="C25" s="52"/>
      <c r="D25" s="52"/>
      <c r="E25" s="48"/>
      <c r="F25" s="48"/>
      <c r="G25" s="48"/>
      <c r="H25" s="48"/>
    </row>
    <row r="26" spans="1:9" ht="15.75">
      <c r="A26" s="60" t="s">
        <v>114</v>
      </c>
      <c r="B26" s="48"/>
      <c r="C26" s="52" t="s">
        <v>118</v>
      </c>
      <c r="D26" s="52"/>
      <c r="E26" s="48"/>
      <c r="F26" s="48"/>
      <c r="G26" s="48"/>
      <c r="H26" s="48"/>
    </row>
    <row r="27" spans="1:9">
      <c r="A27" s="51"/>
      <c r="B27" s="48"/>
      <c r="C27" s="48"/>
      <c r="D27" s="48"/>
      <c r="E27" s="48"/>
      <c r="F27" s="48"/>
      <c r="G27" s="48"/>
      <c r="H27" s="48"/>
    </row>
    <row r="28" spans="1:9">
      <c r="A28" s="51"/>
      <c r="B28" s="48"/>
      <c r="C28" s="48"/>
      <c r="D28" s="48"/>
      <c r="E28" s="48"/>
      <c r="F28" s="48"/>
      <c r="G28" s="48"/>
      <c r="H28" s="48"/>
    </row>
    <row r="29" spans="1:9" ht="18" customHeight="1">
      <c r="A29" s="51"/>
      <c r="B29" s="48"/>
      <c r="C29" s="48"/>
      <c r="D29" s="48"/>
      <c r="E29" s="48"/>
      <c r="F29" s="48"/>
      <c r="G29" s="48"/>
      <c r="H29" s="48"/>
    </row>
    <row r="30" spans="1:9" ht="18.75">
      <c r="A30" s="61" t="s">
        <v>58</v>
      </c>
      <c r="B30" s="61"/>
      <c r="C30" s="61"/>
      <c r="D30" s="61"/>
      <c r="E30" s="61"/>
      <c r="F30" s="52"/>
      <c r="G30" s="52"/>
      <c r="H30" s="48"/>
    </row>
    <row r="31" spans="1:9" ht="15.75">
      <c r="A31" s="43" t="s">
        <v>62</v>
      </c>
      <c r="B31" s="43"/>
      <c r="C31" s="53"/>
      <c r="D31" s="53"/>
      <c r="E31" s="53"/>
      <c r="F31" s="52"/>
      <c r="G31" s="52"/>
      <c r="H31" s="48"/>
    </row>
    <row r="32" spans="1:9" ht="15.75">
      <c r="A32" s="54" t="s">
        <v>59</v>
      </c>
      <c r="B32" s="54">
        <v>5</v>
      </c>
      <c r="C32" s="52"/>
      <c r="D32" s="52"/>
      <c r="E32" s="52"/>
      <c r="F32" s="52"/>
      <c r="G32" s="52"/>
      <c r="H32" s="48"/>
    </row>
    <row r="33" spans="1:8" ht="15.75">
      <c r="A33" s="54" t="s">
        <v>60</v>
      </c>
      <c r="B33" s="54">
        <v>3</v>
      </c>
      <c r="C33" s="52"/>
      <c r="D33" s="52"/>
      <c r="E33" s="52"/>
      <c r="F33" s="52"/>
      <c r="G33" s="52"/>
      <c r="H33" s="48"/>
    </row>
    <row r="34" spans="1:8" ht="15.75">
      <c r="A34" s="54" t="s">
        <v>61</v>
      </c>
      <c r="B34" s="54">
        <v>2.6</v>
      </c>
      <c r="C34" s="52"/>
      <c r="D34" s="52"/>
      <c r="E34" s="52"/>
      <c r="F34" s="52"/>
      <c r="G34" s="52"/>
      <c r="H34" s="48"/>
    </row>
    <row r="35" spans="1:8" ht="15.75">
      <c r="A35" s="54" t="s">
        <v>63</v>
      </c>
      <c r="B35" s="54"/>
      <c r="C35" s="52"/>
      <c r="D35" s="52"/>
      <c r="E35" s="52"/>
      <c r="F35" s="52"/>
      <c r="G35" s="52"/>
      <c r="H35" s="48"/>
    </row>
    <row r="36" spans="1:8" ht="15.75">
      <c r="A36" s="52"/>
      <c r="B36" s="52"/>
      <c r="C36" s="52"/>
      <c r="D36" s="52"/>
      <c r="E36" s="52"/>
      <c r="F36" s="52"/>
      <c r="G36" s="52"/>
      <c r="H36" s="48"/>
    </row>
    <row r="37" spans="1:8" ht="15.75">
      <c r="A37" s="53" t="s">
        <v>64</v>
      </c>
      <c r="B37" s="48"/>
      <c r="C37" s="52" t="s">
        <v>66</v>
      </c>
      <c r="D37" s="52"/>
      <c r="E37" s="52"/>
      <c r="F37" s="52"/>
      <c r="G37" s="52"/>
      <c r="H37" s="48"/>
    </row>
    <row r="38" spans="1:8" ht="15.75">
      <c r="A38" s="53" t="s">
        <v>65</v>
      </c>
      <c r="B38" s="48"/>
      <c r="C38" s="52" t="s">
        <v>67</v>
      </c>
      <c r="D38" s="52"/>
      <c r="E38" s="52"/>
      <c r="F38" s="52"/>
      <c r="G38" s="52"/>
      <c r="H38" s="48"/>
    </row>
    <row r="39" spans="1:8" ht="15.75">
      <c r="A39" s="52"/>
      <c r="B39" s="52"/>
      <c r="C39" s="52"/>
      <c r="D39" s="52"/>
      <c r="E39" s="52"/>
      <c r="F39" s="52"/>
      <c r="G39" s="52"/>
      <c r="H39" s="48"/>
    </row>
    <row r="40" spans="1:8" ht="15.75">
      <c r="A40" s="55" t="s">
        <v>68</v>
      </c>
      <c r="B40" s="55"/>
      <c r="C40" s="55"/>
      <c r="D40" s="55"/>
      <c r="E40" s="55"/>
      <c r="F40" s="52"/>
      <c r="G40" s="52"/>
      <c r="H40" s="48"/>
    </row>
    <row r="41" spans="1:8" ht="31.5">
      <c r="A41" s="56" t="s">
        <v>23</v>
      </c>
      <c r="B41" s="56" t="s">
        <v>69</v>
      </c>
      <c r="C41" s="56" t="s">
        <v>70</v>
      </c>
      <c r="D41" s="57" t="s">
        <v>71</v>
      </c>
      <c r="E41" s="57" t="s">
        <v>72</v>
      </c>
      <c r="F41" s="52"/>
      <c r="G41" s="52"/>
      <c r="H41" s="48"/>
    </row>
    <row r="42" spans="1:8" ht="15.75">
      <c r="A42" s="54" t="s">
        <v>73</v>
      </c>
      <c r="B42" s="54">
        <v>10.5</v>
      </c>
      <c r="C42" s="54">
        <v>0.5</v>
      </c>
      <c r="D42" s="54"/>
      <c r="E42" s="58"/>
      <c r="F42" s="52"/>
      <c r="G42" s="52"/>
      <c r="H42" s="48"/>
    </row>
    <row r="43" spans="1:8" ht="15.75">
      <c r="A43" s="54" t="s">
        <v>74</v>
      </c>
      <c r="B43" s="54">
        <v>10.5</v>
      </c>
      <c r="C43" s="54">
        <v>0.6</v>
      </c>
      <c r="D43" s="54"/>
      <c r="E43" s="58"/>
      <c r="F43" s="52"/>
      <c r="G43" s="52"/>
      <c r="H43" s="48"/>
    </row>
    <row r="44" spans="1:8" ht="15.75">
      <c r="A44" s="54" t="s">
        <v>75</v>
      </c>
      <c r="B44" s="54">
        <v>10.5</v>
      </c>
      <c r="C44" s="54">
        <v>0.7</v>
      </c>
      <c r="D44" s="54"/>
      <c r="E44" s="58"/>
      <c r="F44" s="52"/>
      <c r="G44" s="52"/>
      <c r="H44" s="48"/>
    </row>
    <row r="45" spans="1:8" ht="15.75">
      <c r="A45" s="54" t="s">
        <v>76</v>
      </c>
      <c r="B45" s="54">
        <v>13</v>
      </c>
      <c r="C45" s="54">
        <v>0.5</v>
      </c>
      <c r="D45" s="54"/>
      <c r="E45" s="58"/>
      <c r="F45" s="52"/>
      <c r="G45" s="52"/>
      <c r="H45" s="48"/>
    </row>
    <row r="46" spans="1:8" ht="15.75">
      <c r="A46" s="54" t="s">
        <v>77</v>
      </c>
      <c r="B46" s="54">
        <v>13</v>
      </c>
      <c r="C46" s="54">
        <v>0.6</v>
      </c>
      <c r="D46" s="54"/>
      <c r="E46" s="58"/>
      <c r="F46" s="52"/>
      <c r="G46" s="52"/>
      <c r="H46" s="48"/>
    </row>
    <row r="47" spans="1:8" ht="15.75">
      <c r="A47" s="54" t="s">
        <v>78</v>
      </c>
      <c r="B47" s="50">
        <v>13</v>
      </c>
      <c r="C47" s="50">
        <v>0.7</v>
      </c>
      <c r="D47" s="54"/>
      <c r="E47" s="58"/>
      <c r="F47" s="48"/>
      <c r="G47" s="48"/>
      <c r="H47" s="48"/>
    </row>
    <row r="48" spans="1:8">
      <c r="A48" s="51"/>
      <c r="B48" s="51"/>
      <c r="C48" s="51"/>
      <c r="D48" s="51"/>
      <c r="E48" s="51"/>
      <c r="F48" s="51"/>
      <c r="G48" s="48"/>
      <c r="H48" s="48"/>
    </row>
    <row r="49" spans="1:8" ht="15.75">
      <c r="A49" s="62" t="s">
        <v>119</v>
      </c>
      <c r="B49" s="62"/>
      <c r="C49" s="62"/>
      <c r="D49" s="62"/>
      <c r="E49" s="62"/>
      <c r="F49" s="51"/>
      <c r="G49" s="48"/>
      <c r="H49" s="48"/>
    </row>
    <row r="50" spans="1:8" ht="23.25" customHeight="1">
      <c r="A50" s="59" t="s">
        <v>113</v>
      </c>
      <c r="B50" s="48"/>
      <c r="C50" s="52" t="s">
        <v>120</v>
      </c>
      <c r="D50" s="52"/>
      <c r="E50" s="52"/>
      <c r="F50" s="52"/>
      <c r="G50" s="52"/>
      <c r="H50" s="52"/>
    </row>
    <row r="51" spans="1:8" ht="15.75">
      <c r="A51" s="51"/>
      <c r="B51" s="48"/>
      <c r="C51" s="52" t="s">
        <v>116</v>
      </c>
      <c r="D51" s="52"/>
      <c r="E51" s="52"/>
      <c r="F51" s="52"/>
      <c r="G51" s="52"/>
      <c r="H51" s="52"/>
    </row>
    <row r="52" spans="1:8" ht="9" customHeight="1">
      <c r="A52" s="51"/>
      <c r="B52" s="48"/>
      <c r="C52" s="52"/>
      <c r="D52" s="52"/>
      <c r="E52" s="52"/>
      <c r="F52" s="52"/>
      <c r="G52" s="52"/>
      <c r="H52" s="52"/>
    </row>
    <row r="53" spans="1:8" ht="15.75">
      <c r="A53" s="60" t="s">
        <v>115</v>
      </c>
      <c r="B53" s="48"/>
      <c r="C53" s="52" t="s">
        <v>117</v>
      </c>
      <c r="D53" s="52"/>
      <c r="E53" s="52"/>
      <c r="F53" s="52"/>
      <c r="G53" s="52"/>
      <c r="H53" s="52"/>
    </row>
    <row r="54" spans="1:8" ht="9.75" customHeight="1">
      <c r="A54" s="51"/>
      <c r="B54" s="48"/>
      <c r="C54" s="52"/>
      <c r="D54" s="52"/>
      <c r="E54" s="52"/>
      <c r="F54" s="52"/>
      <c r="G54" s="52"/>
      <c r="H54" s="52"/>
    </row>
    <row r="55" spans="1:8" ht="15.75">
      <c r="A55" s="60" t="s">
        <v>114</v>
      </c>
      <c r="B55" s="48"/>
      <c r="C55" s="52" t="s">
        <v>118</v>
      </c>
      <c r="D55" s="52"/>
      <c r="E55" s="52"/>
      <c r="F55" s="52"/>
      <c r="G55" s="52"/>
      <c r="H55" s="52"/>
    </row>
    <row r="56" spans="1:8" ht="15.75">
      <c r="C56" s="52"/>
      <c r="D56" s="52"/>
      <c r="E56" s="52"/>
      <c r="F56" s="52"/>
      <c r="G56" s="52"/>
      <c r="H56" s="52"/>
    </row>
  </sheetData>
  <mergeCells count="8">
    <mergeCell ref="A40:E40"/>
    <mergeCell ref="A20:E20"/>
    <mergeCell ref="A49:E49"/>
    <mergeCell ref="A1:E1"/>
    <mergeCell ref="A2:B2"/>
    <mergeCell ref="A11:E11"/>
    <mergeCell ref="A30:E30"/>
    <mergeCell ref="A31:B31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F10" sqref="F10"/>
    </sheetView>
  </sheetViews>
  <sheetFormatPr defaultRowHeight="15"/>
  <cols>
    <col min="1" max="1" width="17" customWidth="1"/>
    <col min="2" max="2" width="19.140625" customWidth="1"/>
    <col min="3" max="3" width="17.28515625" customWidth="1"/>
    <col min="4" max="4" width="18.28515625" customWidth="1"/>
    <col min="5" max="5" width="11.28515625" customWidth="1"/>
    <col min="6" max="6" width="14.7109375" customWidth="1"/>
  </cols>
  <sheetData>
    <row r="1" spans="1:7">
      <c r="A1" s="1" t="s">
        <v>1</v>
      </c>
    </row>
    <row r="2" spans="1:7" ht="15.75">
      <c r="A2" s="43" t="s">
        <v>79</v>
      </c>
      <c r="B2" s="44"/>
      <c r="C2" s="44"/>
      <c r="D2" s="44"/>
      <c r="E2" s="44"/>
      <c r="F2" s="44"/>
    </row>
    <row r="3" spans="1:7" ht="26.45" customHeight="1">
      <c r="A3" s="12" t="s">
        <v>80</v>
      </c>
      <c r="B3" s="27">
        <v>300</v>
      </c>
    </row>
    <row r="4" spans="1:7" ht="27" customHeight="1">
      <c r="A4" s="12" t="s">
        <v>81</v>
      </c>
      <c r="B4" s="27">
        <v>250</v>
      </c>
    </row>
    <row r="5" spans="1:7" ht="26.45" customHeight="1">
      <c r="A5" s="12" t="s">
        <v>82</v>
      </c>
      <c r="B5" s="27">
        <v>200</v>
      </c>
    </row>
    <row r="6" spans="1:7" ht="9.6" customHeight="1"/>
    <row r="7" spans="1:7" ht="77.25" customHeight="1">
      <c r="A7" s="28" t="s">
        <v>83</v>
      </c>
      <c r="B7" s="29" t="s">
        <v>84</v>
      </c>
      <c r="C7" s="29" t="s">
        <v>88</v>
      </c>
      <c r="D7" s="29" t="s">
        <v>87</v>
      </c>
      <c r="E7" s="29" t="s">
        <v>86</v>
      </c>
      <c r="F7" s="29" t="s">
        <v>85</v>
      </c>
    </row>
    <row r="8" spans="1:7">
      <c r="A8" s="6" t="s">
        <v>89</v>
      </c>
      <c r="B8" s="6">
        <v>100</v>
      </c>
      <c r="C8" s="6">
        <v>150</v>
      </c>
      <c r="D8" s="6">
        <v>200</v>
      </c>
      <c r="E8" s="6">
        <f t="shared" ref="E8:E13" si="0">SUM(B8:D8)</f>
        <v>450</v>
      </c>
      <c r="F8" s="30">
        <f>B8*$B$3+C8*$B$4+D8*$B$5</f>
        <v>107500</v>
      </c>
    </row>
    <row r="9" spans="1:7">
      <c r="A9" s="6" t="s">
        <v>90</v>
      </c>
      <c r="B9" s="6">
        <v>250</v>
      </c>
      <c r="C9" s="6">
        <v>200</v>
      </c>
      <c r="D9" s="6">
        <v>235</v>
      </c>
      <c r="E9" s="6">
        <f t="shared" si="0"/>
        <v>685</v>
      </c>
      <c r="F9" s="30">
        <f t="shared" ref="F9:F14" si="1">B9*$B$3+C9*$B$4+D9*$B$5</f>
        <v>172000</v>
      </c>
    </row>
    <row r="10" spans="1:7">
      <c r="A10" s="6" t="s">
        <v>91</v>
      </c>
      <c r="B10" s="6">
        <v>323</v>
      </c>
      <c r="C10" s="6">
        <v>240</v>
      </c>
      <c r="D10" s="6">
        <v>320</v>
      </c>
      <c r="E10" s="6">
        <f t="shared" si="0"/>
        <v>883</v>
      </c>
      <c r="F10" s="30">
        <f t="shared" si="1"/>
        <v>220900</v>
      </c>
    </row>
    <row r="11" spans="1:7">
      <c r="A11" s="6" t="s">
        <v>92</v>
      </c>
      <c r="B11" s="6">
        <v>330</v>
      </c>
      <c r="C11" s="6">
        <v>325</v>
      </c>
      <c r="D11" s="6">
        <v>280</v>
      </c>
      <c r="E11" s="6">
        <f t="shared" si="0"/>
        <v>935</v>
      </c>
      <c r="F11" s="30">
        <f t="shared" si="1"/>
        <v>236250</v>
      </c>
    </row>
    <row r="12" spans="1:7">
      <c r="A12" s="6" t="s">
        <v>93</v>
      </c>
      <c r="B12" s="6">
        <v>145</v>
      </c>
      <c r="C12" s="6">
        <v>382</v>
      </c>
      <c r="D12" s="6">
        <v>295</v>
      </c>
      <c r="E12" s="6">
        <f t="shared" si="0"/>
        <v>822</v>
      </c>
      <c r="F12" s="30">
        <f t="shared" si="1"/>
        <v>198000</v>
      </c>
    </row>
    <row r="13" spans="1:7">
      <c r="A13" s="6" t="s">
        <v>94</v>
      </c>
      <c r="B13" s="6">
        <v>320</v>
      </c>
      <c r="C13" s="6">
        <v>253</v>
      </c>
      <c r="D13" s="6">
        <v>240</v>
      </c>
      <c r="E13" s="6">
        <f t="shared" si="0"/>
        <v>813</v>
      </c>
      <c r="F13" s="30">
        <f t="shared" si="1"/>
        <v>207250</v>
      </c>
    </row>
    <row r="14" spans="1:7">
      <c r="A14" s="6" t="s">
        <v>95</v>
      </c>
      <c r="B14" s="6">
        <f>SUM(B8:B13)</f>
        <v>1468</v>
      </c>
      <c r="C14" s="6">
        <f>SUM(C8:C13)</f>
        <v>1550</v>
      </c>
      <c r="D14" s="6">
        <f>SUM(D8:D13)</f>
        <v>1570</v>
      </c>
      <c r="E14" s="6">
        <f>SUM(E8:E13)</f>
        <v>4588</v>
      </c>
      <c r="F14" s="30">
        <f t="shared" si="1"/>
        <v>1141900</v>
      </c>
    </row>
    <row r="15" spans="1:7">
      <c r="A15" s="7"/>
      <c r="B15" s="7"/>
      <c r="C15" s="7"/>
      <c r="D15" s="7"/>
      <c r="E15" s="7"/>
      <c r="F15" s="7"/>
      <c r="G15" s="7"/>
    </row>
  </sheetData>
  <mergeCells count="1"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"/>
  <sheetViews>
    <sheetView topLeftCell="A31" workbookViewId="0">
      <selection activeCell="C14" sqref="C14"/>
    </sheetView>
  </sheetViews>
  <sheetFormatPr defaultRowHeight="15"/>
  <cols>
    <col min="1" max="1" width="11.28515625" customWidth="1"/>
    <col min="2" max="2" width="14.28515625" customWidth="1"/>
    <col min="3" max="3" width="13.42578125" customWidth="1"/>
    <col min="4" max="4" width="11.5703125" customWidth="1"/>
    <col min="5" max="5" width="11.28515625" customWidth="1"/>
    <col min="6" max="6" width="9.28515625" customWidth="1"/>
    <col min="7" max="7" width="10.42578125" customWidth="1"/>
  </cols>
  <sheetData>
    <row r="1" spans="1:8" ht="18.75">
      <c r="A1" s="45" t="s">
        <v>96</v>
      </c>
      <c r="B1" s="44"/>
      <c r="C1" s="44"/>
      <c r="D1" s="44"/>
      <c r="E1" s="44"/>
      <c r="F1" s="44"/>
      <c r="G1" s="44"/>
      <c r="H1" s="44"/>
    </row>
    <row r="2" spans="1:8">
      <c r="A2" s="44" t="s">
        <v>97</v>
      </c>
      <c r="B2" s="44"/>
      <c r="C2" s="44"/>
      <c r="D2" s="44"/>
      <c r="E2" s="44"/>
      <c r="F2" s="44"/>
      <c r="G2" s="44"/>
      <c r="H2" s="44"/>
    </row>
    <row r="3" spans="1:8" ht="43.9" customHeight="1">
      <c r="A3" s="31" t="s">
        <v>44</v>
      </c>
      <c r="B3" s="32" t="s">
        <v>98</v>
      </c>
      <c r="C3" s="32" t="s">
        <v>99</v>
      </c>
      <c r="D3" s="32" t="s">
        <v>100</v>
      </c>
      <c r="E3" s="32" t="s">
        <v>101</v>
      </c>
      <c r="F3" s="32" t="s">
        <v>102</v>
      </c>
      <c r="G3" s="32" t="s">
        <v>103</v>
      </c>
      <c r="H3" s="32" t="s">
        <v>104</v>
      </c>
    </row>
    <row r="4" spans="1:8">
      <c r="A4" s="33">
        <v>36617</v>
      </c>
      <c r="B4" s="6">
        <v>39816</v>
      </c>
      <c r="C4" s="6">
        <v>25</v>
      </c>
      <c r="D4" s="6">
        <v>25.3</v>
      </c>
      <c r="E4" s="6">
        <f>C4*D4</f>
        <v>632.5</v>
      </c>
      <c r="F4" s="6"/>
      <c r="G4" s="6">
        <f>E4+F4</f>
        <v>632.5</v>
      </c>
      <c r="H4" s="6"/>
    </row>
    <row r="5" spans="1:8">
      <c r="A5" s="33">
        <v>36621</v>
      </c>
      <c r="B5" s="6">
        <v>40026</v>
      </c>
      <c r="C5" s="6">
        <v>37</v>
      </c>
      <c r="D5" s="6">
        <v>23.4</v>
      </c>
      <c r="E5" s="6">
        <f t="shared" ref="E5:E10" si="0">C5*D5</f>
        <v>865.8</v>
      </c>
      <c r="F5" s="6">
        <v>258.60000000000002</v>
      </c>
      <c r="G5" s="6">
        <f t="shared" ref="G5:G10" si="1">E5+F5</f>
        <v>1124.4000000000001</v>
      </c>
      <c r="H5" s="6">
        <f t="shared" ref="H5:H9" si="2">B5-B4</f>
        <v>210</v>
      </c>
    </row>
    <row r="6" spans="1:8">
      <c r="A6" s="33">
        <v>36626</v>
      </c>
      <c r="B6" s="6">
        <v>40325</v>
      </c>
      <c r="C6" s="6">
        <v>40</v>
      </c>
      <c r="D6" s="6">
        <v>22.8</v>
      </c>
      <c r="E6" s="6">
        <f t="shared" si="0"/>
        <v>912</v>
      </c>
      <c r="F6" s="6"/>
      <c r="G6" s="6">
        <f t="shared" si="1"/>
        <v>912</v>
      </c>
      <c r="H6" s="6">
        <f t="shared" si="2"/>
        <v>299</v>
      </c>
    </row>
    <row r="7" spans="1:8">
      <c r="A7" s="33">
        <v>36631</v>
      </c>
      <c r="B7" s="6">
        <v>40603</v>
      </c>
      <c r="C7" s="6">
        <v>40</v>
      </c>
      <c r="D7" s="6">
        <v>21.33</v>
      </c>
      <c r="E7" s="6">
        <f t="shared" si="0"/>
        <v>853.19999999999993</v>
      </c>
      <c r="F7" s="6">
        <v>178.99</v>
      </c>
      <c r="G7" s="6">
        <f t="shared" si="1"/>
        <v>1032.19</v>
      </c>
      <c r="H7" s="6">
        <f t="shared" si="2"/>
        <v>278</v>
      </c>
    </row>
    <row r="8" spans="1:8">
      <c r="A8" s="33">
        <v>36636</v>
      </c>
      <c r="B8" s="6">
        <v>40951</v>
      </c>
      <c r="C8" s="6">
        <v>47</v>
      </c>
      <c r="D8" s="6">
        <v>24.08</v>
      </c>
      <c r="E8" s="6">
        <f t="shared" si="0"/>
        <v>1131.76</v>
      </c>
      <c r="F8" s="6"/>
      <c r="G8" s="6">
        <f t="shared" si="1"/>
        <v>1131.76</v>
      </c>
      <c r="H8" s="6">
        <f t="shared" si="2"/>
        <v>348</v>
      </c>
    </row>
    <row r="9" spans="1:8">
      <c r="A9" s="33">
        <v>36641</v>
      </c>
      <c r="B9" s="6">
        <v>41299</v>
      </c>
      <c r="C9" s="6">
        <v>40</v>
      </c>
      <c r="D9" s="6">
        <v>24.08</v>
      </c>
      <c r="E9" s="6">
        <f t="shared" si="0"/>
        <v>963.19999999999993</v>
      </c>
      <c r="F9" s="6">
        <v>315.66000000000003</v>
      </c>
      <c r="G9" s="6">
        <f t="shared" si="1"/>
        <v>1278.8599999999999</v>
      </c>
      <c r="H9" s="6">
        <f t="shared" si="2"/>
        <v>348</v>
      </c>
    </row>
    <row r="10" spans="1:8">
      <c r="A10" s="33">
        <v>36646</v>
      </c>
      <c r="B10" s="6">
        <v>41588</v>
      </c>
      <c r="C10" s="6">
        <v>35</v>
      </c>
      <c r="D10" s="6">
        <v>24.08</v>
      </c>
      <c r="E10" s="6">
        <f t="shared" si="0"/>
        <v>842.8</v>
      </c>
      <c r="F10" s="6">
        <v>180</v>
      </c>
      <c r="G10" s="6">
        <f t="shared" si="1"/>
        <v>1022.8</v>
      </c>
      <c r="H10" s="6">
        <f>B10-B9</f>
        <v>289</v>
      </c>
    </row>
    <row r="11" spans="1:8">
      <c r="A11" s="46" t="s">
        <v>105</v>
      </c>
      <c r="B11" s="47"/>
      <c r="C11" s="6">
        <f>SUM(C4:C10)</f>
        <v>264</v>
      </c>
      <c r="D11" s="6"/>
      <c r="E11" s="6">
        <f>SUM(E4:E10)</f>
        <v>6201.26</v>
      </c>
      <c r="F11" s="6">
        <f>SUM(F4:F10)</f>
        <v>933.25</v>
      </c>
      <c r="G11" s="6">
        <f>SUM(G4:G10)</f>
        <v>7134.51</v>
      </c>
      <c r="H11" s="6">
        <f>SUM(H5:H10)</f>
        <v>1772</v>
      </c>
    </row>
    <row r="13" spans="1:8">
      <c r="A13" s="44" t="s">
        <v>106</v>
      </c>
      <c r="B13" s="44"/>
      <c r="C13">
        <f>G11</f>
        <v>7134.51</v>
      </c>
    </row>
    <row r="14" spans="1:8">
      <c r="A14" s="44" t="s">
        <v>107</v>
      </c>
      <c r="B14" s="44"/>
      <c r="C14">
        <f>H11/C11</f>
        <v>6.7121212121212119</v>
      </c>
    </row>
  </sheetData>
  <mergeCells count="5">
    <mergeCell ref="A1:H1"/>
    <mergeCell ref="A2:H2"/>
    <mergeCell ref="A11:B11"/>
    <mergeCell ref="A13:B13"/>
    <mergeCell ref="A14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Лист3!Область_печати</vt:lpstr>
      <vt:lpstr>Лист4!Область_печати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2018-03-24T06:11:14Z</cp:lastPrinted>
  <dcterms:created xsi:type="dcterms:W3CDTF">2017-11-22T08:54:17Z</dcterms:created>
  <dcterms:modified xsi:type="dcterms:W3CDTF">2018-03-24T06:14:04Z</dcterms:modified>
</cp:coreProperties>
</file>